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tapia\Documents\2022\"/>
    </mc:Choice>
  </mc:AlternateContent>
  <bookViews>
    <workbookView xWindow="0" yWindow="0" windowWidth="19200" windowHeight="10890" firstSheet="1" activeTab="1"/>
  </bookViews>
  <sheets>
    <sheet name="PARTICIPACIONES FED (TABLA 1)" sheetId="8" r:id="rId1"/>
    <sheet name="PARTICIPACIONES FED (TABLA 2)" sheetId="9" r:id="rId2"/>
    <sheet name="PARTICIPACIONES FED (TABLA 3)" sheetId="10" r:id="rId3"/>
    <sheet name="Calendario de pago" sheetId="11" r:id="rId4"/>
    <sheet name=" Variable-población 2022" sheetId="1" r:id="rId5"/>
    <sheet name="Variable-Inverso a Población" sheetId="3" r:id="rId6"/>
    <sheet name="  Variable-Indice Mpal. Pobreza" sheetId="2" r:id="rId7"/>
    <sheet name="Variable-eficiencia administrat" sheetId="6" r:id="rId8"/>
    <sheet name="Variable-excedente FFM" sheetId="7" r:id="rId9"/>
  </sheets>
  <definedNames>
    <definedName name="_xlnm._FilterDatabase" localSheetId="7" hidden="1">'Variable-eficiencia administrat'!$A$6:$D$64</definedName>
    <definedName name="_xlnm.Print_Area" localSheetId="6">'  Variable-Indice Mpal. Pobreza'!$B$1:$G$69</definedName>
    <definedName name="_xlnm.Print_Area" localSheetId="4">' Variable-población 2022'!$A$1:$D$66</definedName>
    <definedName name="_xlnm.Print_Area" localSheetId="0">'PARTICIPACIONES FED (TABLA 1)'!$A$4:$F$64</definedName>
    <definedName name="_xlnm.Print_Area" localSheetId="1">'PARTICIPACIONES FED (TABLA 2)'!$A$4:$F$64</definedName>
    <definedName name="_xlnm.Print_Area" localSheetId="2">'PARTICIPACIONES FED (TABLA 3)'!$A$4:$F$64</definedName>
    <definedName name="_xlnm.Print_Area" localSheetId="7">'Variable-eficiencia administrat'!$A$1:$H$68</definedName>
    <definedName name="_xlnm.Print_Area" localSheetId="8">'Variable-excedente FFM'!$A$2:$F$69</definedName>
    <definedName name="_xlnm.Print_Area" localSheetId="5">'Variable-Inverso a Población'!$A$1:$E$64</definedName>
    <definedName name="_xlnm.Print_Titles" localSheetId="7">'Variable-eficiencia administrat'!$1:$6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7" l="1"/>
  <c r="F69" i="7"/>
  <c r="F12" i="7"/>
  <c r="E11" i="7" l="1"/>
  <c r="F11" i="7" s="1"/>
  <c r="G64" i="9" l="1"/>
  <c r="H50" i="9"/>
  <c r="H58" i="9"/>
  <c r="H62" i="9"/>
  <c r="G64" i="10"/>
  <c r="H67" i="10"/>
  <c r="H64" i="10" s="1"/>
  <c r="F67" i="10"/>
  <c r="F64" i="10" s="1"/>
  <c r="H67" i="9"/>
  <c r="H64" i="9" s="1"/>
  <c r="H8" i="9" s="1"/>
  <c r="D67" i="9"/>
  <c r="F67" i="9"/>
  <c r="F64" i="9" s="1"/>
  <c r="F10" i="9" s="1"/>
  <c r="F56" i="9" l="1"/>
  <c r="F40" i="9"/>
  <c r="F12" i="9"/>
  <c r="F61" i="9"/>
  <c r="F57" i="9"/>
  <c r="F53" i="9"/>
  <c r="F49" i="9"/>
  <c r="F45" i="9"/>
  <c r="F41" i="9"/>
  <c r="F37" i="9"/>
  <c r="F33" i="9"/>
  <c r="F29" i="9"/>
  <c r="F25" i="9"/>
  <c r="F21" i="9"/>
  <c r="F17" i="9"/>
  <c r="F13" i="9"/>
  <c r="F9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H7" i="9"/>
  <c r="F44" i="9"/>
  <c r="F28" i="9"/>
  <c r="F20" i="9"/>
  <c r="F8" i="9"/>
  <c r="H54" i="9"/>
  <c r="H46" i="9"/>
  <c r="H42" i="9"/>
  <c r="H38" i="9"/>
  <c r="H34" i="9"/>
  <c r="H30" i="9"/>
  <c r="H26" i="9"/>
  <c r="H22" i="9"/>
  <c r="H18" i="9"/>
  <c r="H14" i="9"/>
  <c r="H10" i="9"/>
  <c r="F6" i="9"/>
  <c r="F48" i="9"/>
  <c r="F32" i="9"/>
  <c r="F16" i="9"/>
  <c r="F63" i="9"/>
  <c r="F59" i="9"/>
  <c r="F55" i="9"/>
  <c r="F51" i="9"/>
  <c r="F47" i="9"/>
  <c r="F43" i="9"/>
  <c r="F39" i="9"/>
  <c r="F35" i="9"/>
  <c r="F31" i="9"/>
  <c r="F27" i="9"/>
  <c r="F23" i="9"/>
  <c r="F19" i="9"/>
  <c r="F15" i="9"/>
  <c r="F11" i="9"/>
  <c r="F7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F60" i="9"/>
  <c r="F52" i="9"/>
  <c r="F36" i="9"/>
  <c r="F24" i="9"/>
  <c r="F62" i="9"/>
  <c r="F58" i="9"/>
  <c r="F54" i="9"/>
  <c r="F50" i="9"/>
  <c r="F46" i="9"/>
  <c r="F42" i="9"/>
  <c r="F38" i="9"/>
  <c r="F34" i="9"/>
  <c r="F30" i="9"/>
  <c r="F26" i="9"/>
  <c r="F22" i="9"/>
  <c r="F18" i="9"/>
  <c r="F14" i="9"/>
  <c r="H6" i="9"/>
  <c r="H60" i="9"/>
  <c r="H56" i="9"/>
  <c r="H52" i="9"/>
  <c r="H48" i="9"/>
  <c r="H44" i="9"/>
  <c r="H40" i="9"/>
  <c r="H36" i="9"/>
  <c r="H32" i="9"/>
  <c r="H28" i="9"/>
  <c r="H24" i="9"/>
  <c r="H20" i="9"/>
  <c r="H16" i="9"/>
  <c r="H12" i="9"/>
  <c r="F10" i="10"/>
  <c r="F14" i="10"/>
  <c r="F18" i="10"/>
  <c r="F22" i="10"/>
  <c r="F26" i="10"/>
  <c r="F30" i="10"/>
  <c r="F34" i="10"/>
  <c r="F38" i="10"/>
  <c r="F42" i="10"/>
  <c r="F46" i="10"/>
  <c r="F50" i="10"/>
  <c r="F54" i="10"/>
  <c r="F58" i="10"/>
  <c r="F62" i="10"/>
  <c r="F7" i="10"/>
  <c r="F11" i="10"/>
  <c r="F15" i="10"/>
  <c r="F19" i="10"/>
  <c r="F23" i="10"/>
  <c r="F27" i="10"/>
  <c r="F31" i="10"/>
  <c r="F35" i="10"/>
  <c r="F39" i="10"/>
  <c r="F43" i="10"/>
  <c r="F47" i="10"/>
  <c r="F51" i="10"/>
  <c r="F55" i="10"/>
  <c r="F59" i="10"/>
  <c r="F63" i="10"/>
  <c r="F8" i="10"/>
  <c r="F16" i="10"/>
  <c r="F24" i="10"/>
  <c r="F32" i="10"/>
  <c r="F40" i="10"/>
  <c r="F48" i="10"/>
  <c r="F56" i="10"/>
  <c r="F6" i="10"/>
  <c r="F9" i="10"/>
  <c r="F17" i="10"/>
  <c r="F25" i="10"/>
  <c r="F33" i="10"/>
  <c r="F41" i="10"/>
  <c r="F49" i="10"/>
  <c r="F57" i="10"/>
  <c r="F12" i="10"/>
  <c r="F20" i="10"/>
  <c r="F28" i="10"/>
  <c r="F36" i="10"/>
  <c r="F44" i="10"/>
  <c r="F52" i="10"/>
  <c r="F60" i="10"/>
  <c r="F13" i="10"/>
  <c r="F21" i="10"/>
  <c r="F29" i="10"/>
  <c r="F37" i="10"/>
  <c r="F45" i="10"/>
  <c r="F53" i="10"/>
  <c r="F61" i="10"/>
  <c r="H8" i="10"/>
  <c r="H12" i="10"/>
  <c r="H16" i="10"/>
  <c r="H20" i="10"/>
  <c r="H24" i="10"/>
  <c r="H28" i="10"/>
  <c r="H32" i="10"/>
  <c r="H36" i="10"/>
  <c r="H40" i="10"/>
  <c r="H44" i="10"/>
  <c r="H48" i="10"/>
  <c r="H52" i="10"/>
  <c r="H56" i="10"/>
  <c r="H60" i="10"/>
  <c r="H6" i="10"/>
  <c r="H9" i="10"/>
  <c r="H13" i="10"/>
  <c r="H17" i="10"/>
  <c r="H21" i="10"/>
  <c r="H25" i="10"/>
  <c r="H29" i="10"/>
  <c r="H33" i="10"/>
  <c r="H37" i="10"/>
  <c r="H41" i="10"/>
  <c r="H45" i="10"/>
  <c r="H49" i="10"/>
  <c r="H53" i="10"/>
  <c r="H57" i="10"/>
  <c r="H61" i="10"/>
  <c r="H10" i="10"/>
  <c r="H18" i="10"/>
  <c r="H26" i="10"/>
  <c r="H34" i="10"/>
  <c r="H42" i="10"/>
  <c r="H50" i="10"/>
  <c r="H58" i="10"/>
  <c r="H11" i="10"/>
  <c r="H19" i="10"/>
  <c r="H27" i="10"/>
  <c r="H35" i="10"/>
  <c r="H43" i="10"/>
  <c r="H51" i="10"/>
  <c r="H59" i="10"/>
  <c r="H14" i="10"/>
  <c r="H22" i="10"/>
  <c r="H30" i="10"/>
  <c r="H38" i="10"/>
  <c r="H46" i="10"/>
  <c r="H54" i="10"/>
  <c r="H62" i="10"/>
  <c r="H7" i="10"/>
  <c r="H15" i="10"/>
  <c r="H23" i="10"/>
  <c r="H31" i="10"/>
  <c r="H39" i="10"/>
  <c r="H47" i="10"/>
  <c r="H55" i="10"/>
  <c r="H63" i="10"/>
  <c r="D67" i="10"/>
  <c r="D64" i="10" s="1"/>
  <c r="E64" i="10"/>
  <c r="C64" i="10"/>
  <c r="D64" i="9"/>
  <c r="E64" i="9"/>
  <c r="C64" i="9"/>
  <c r="G64" i="8"/>
  <c r="D8" i="9" l="1"/>
  <c r="D12" i="9"/>
  <c r="D16" i="9"/>
  <c r="D20" i="9"/>
  <c r="D24" i="9"/>
  <c r="D28" i="9"/>
  <c r="D32" i="9"/>
  <c r="D36" i="9"/>
  <c r="D40" i="9"/>
  <c r="D44" i="9"/>
  <c r="D48" i="9"/>
  <c r="D52" i="9"/>
  <c r="D56" i="9"/>
  <c r="D60" i="9"/>
  <c r="D6" i="9"/>
  <c r="D18" i="9"/>
  <c r="D30" i="9"/>
  <c r="D46" i="9"/>
  <c r="D54" i="9"/>
  <c r="D9" i="9"/>
  <c r="D13" i="9"/>
  <c r="D17" i="9"/>
  <c r="D21" i="9"/>
  <c r="D25" i="9"/>
  <c r="D29" i="9"/>
  <c r="D33" i="9"/>
  <c r="D37" i="9"/>
  <c r="D41" i="9"/>
  <c r="D45" i="9"/>
  <c r="D49" i="9"/>
  <c r="D53" i="9"/>
  <c r="D57" i="9"/>
  <c r="D61" i="9"/>
  <c r="D22" i="9"/>
  <c r="D38" i="9"/>
  <c r="D50" i="9"/>
  <c r="D62" i="9"/>
  <c r="D10" i="9"/>
  <c r="D34" i="9"/>
  <c r="D7" i="9"/>
  <c r="D11" i="9"/>
  <c r="D15" i="9"/>
  <c r="D19" i="9"/>
  <c r="D23" i="9"/>
  <c r="D27" i="9"/>
  <c r="D31" i="9"/>
  <c r="D35" i="9"/>
  <c r="D39" i="9"/>
  <c r="D43" i="9"/>
  <c r="D47" i="9"/>
  <c r="D51" i="9"/>
  <c r="D55" i="9"/>
  <c r="D59" i="9"/>
  <c r="D63" i="9"/>
  <c r="D14" i="9"/>
  <c r="D26" i="9"/>
  <c r="D42" i="9"/>
  <c r="D58" i="9"/>
  <c r="D8" i="10"/>
  <c r="D12" i="10"/>
  <c r="D16" i="10"/>
  <c r="D20" i="10"/>
  <c r="D24" i="10"/>
  <c r="D28" i="10"/>
  <c r="D32" i="10"/>
  <c r="D36" i="10"/>
  <c r="D40" i="10"/>
  <c r="D44" i="10"/>
  <c r="D48" i="10"/>
  <c r="D52" i="10"/>
  <c r="D56" i="10"/>
  <c r="D60" i="10"/>
  <c r="D6" i="10"/>
  <c r="D9" i="10"/>
  <c r="D13" i="10"/>
  <c r="D17" i="10"/>
  <c r="D21" i="10"/>
  <c r="D25" i="10"/>
  <c r="D29" i="10"/>
  <c r="D33" i="10"/>
  <c r="D37" i="10"/>
  <c r="D41" i="10"/>
  <c r="D45" i="10"/>
  <c r="D49" i="10"/>
  <c r="D53" i="10"/>
  <c r="D14" i="10"/>
  <c r="D22" i="10"/>
  <c r="D30" i="10"/>
  <c r="D38" i="10"/>
  <c r="D46" i="10"/>
  <c r="D54" i="10"/>
  <c r="D59" i="10"/>
  <c r="D7" i="10"/>
  <c r="D15" i="10"/>
  <c r="D23" i="10"/>
  <c r="D31" i="10"/>
  <c r="D39" i="10"/>
  <c r="D47" i="10"/>
  <c r="D55" i="10"/>
  <c r="D61" i="10"/>
  <c r="D10" i="10"/>
  <c r="D18" i="10"/>
  <c r="D26" i="10"/>
  <c r="D34" i="10"/>
  <c r="D42" i="10"/>
  <c r="D50" i="10"/>
  <c r="D57" i="10"/>
  <c r="D62" i="10"/>
  <c r="D11" i="10"/>
  <c r="D19" i="10"/>
  <c r="D27" i="10"/>
  <c r="D35" i="10"/>
  <c r="D43" i="10"/>
  <c r="D51" i="10"/>
  <c r="D58" i="10"/>
  <c r="D63" i="10"/>
  <c r="H64" i="8"/>
  <c r="H10" i="8" l="1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8" i="8"/>
  <c r="H12" i="8"/>
  <c r="H16" i="8"/>
  <c r="H20" i="8"/>
  <c r="H24" i="8"/>
  <c r="H28" i="8"/>
  <c r="H32" i="8"/>
  <c r="H36" i="8"/>
  <c r="H40" i="8"/>
  <c r="H44" i="8"/>
  <c r="H48" i="8"/>
  <c r="H52" i="8"/>
  <c r="H56" i="8"/>
  <c r="H60" i="8"/>
  <c r="H6" i="8"/>
  <c r="H9" i="8"/>
  <c r="H13" i="8"/>
  <c r="H17" i="8"/>
  <c r="H21" i="8"/>
  <c r="H25" i="8"/>
  <c r="H29" i="8"/>
  <c r="H33" i="8"/>
  <c r="H37" i="8"/>
  <c r="H41" i="8"/>
  <c r="H45" i="8"/>
  <c r="H49" i="8"/>
  <c r="H53" i="8"/>
  <c r="H57" i="8"/>
  <c r="H61" i="8"/>
  <c r="C64" i="8"/>
  <c r="F64" i="8"/>
  <c r="D67" i="8"/>
  <c r="D64" i="8" s="1"/>
  <c r="E64" i="8"/>
  <c r="F7" i="8" l="1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8" i="8"/>
  <c r="F12" i="8"/>
  <c r="F16" i="8"/>
  <c r="F20" i="8"/>
  <c r="F24" i="8"/>
  <c r="F28" i="8"/>
  <c r="F32" i="8"/>
  <c r="F36" i="8"/>
  <c r="F40" i="8"/>
  <c r="F44" i="8"/>
  <c r="F48" i="8"/>
  <c r="F52" i="8"/>
  <c r="F56" i="8"/>
  <c r="F60" i="8"/>
  <c r="F6" i="8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D9" i="8"/>
  <c r="D13" i="8"/>
  <c r="D17" i="8"/>
  <c r="D21" i="8"/>
  <c r="D25" i="8"/>
  <c r="D29" i="8"/>
  <c r="D33" i="8"/>
  <c r="D37" i="8"/>
  <c r="D41" i="8"/>
  <c r="D45" i="8"/>
  <c r="D49" i="8"/>
  <c r="D53" i="8"/>
  <c r="D57" i="8"/>
  <c r="D61" i="8"/>
  <c r="D10" i="8"/>
  <c r="D14" i="8"/>
  <c r="D18" i="8"/>
  <c r="D22" i="8"/>
  <c r="D26" i="8"/>
  <c r="D30" i="8"/>
  <c r="D34" i="8"/>
  <c r="D38" i="8"/>
  <c r="D42" i="8"/>
  <c r="D46" i="8"/>
  <c r="D50" i="8"/>
  <c r="D54" i="8"/>
  <c r="D58" i="8"/>
  <c r="D62" i="8"/>
  <c r="D7" i="8"/>
  <c r="D11" i="8"/>
  <c r="D15" i="8"/>
  <c r="D19" i="8"/>
  <c r="D23" i="8"/>
  <c r="D27" i="8"/>
  <c r="D31" i="8"/>
  <c r="D35" i="8"/>
  <c r="D39" i="8"/>
  <c r="D43" i="8"/>
  <c r="D47" i="8"/>
  <c r="D51" i="8"/>
  <c r="D55" i="8"/>
  <c r="D59" i="8"/>
  <c r="D63" i="8"/>
  <c r="D8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D6" i="8"/>
  <c r="D69" i="7"/>
  <c r="C69" i="7"/>
  <c r="E67" i="7"/>
  <c r="E66" i="7"/>
  <c r="F66" i="7" s="1"/>
  <c r="E65" i="7"/>
  <c r="F65" i="7" s="1"/>
  <c r="E62" i="7"/>
  <c r="F62" i="7" s="1"/>
  <c r="E56" i="7"/>
  <c r="F56" i="7" s="1"/>
  <c r="E55" i="7"/>
  <c r="F55" i="7" s="1"/>
  <c r="E53" i="7"/>
  <c r="F53" i="7" s="1"/>
  <c r="E52" i="7"/>
  <c r="F52" i="7" s="1"/>
  <c r="E51" i="7"/>
  <c r="F51" i="7" s="1"/>
  <c r="E49" i="7"/>
  <c r="F49" i="7" s="1"/>
  <c r="E48" i="7"/>
  <c r="F48" i="7" s="1"/>
  <c r="E46" i="7"/>
  <c r="F46" i="7" s="1"/>
  <c r="E45" i="7"/>
  <c r="F45" i="7" s="1"/>
  <c r="E44" i="7"/>
  <c r="F44" i="7" s="1"/>
  <c r="E42" i="7"/>
  <c r="F42" i="7" s="1"/>
  <c r="F41" i="7"/>
  <c r="E41" i="7"/>
  <c r="E40" i="7"/>
  <c r="F40" i="7" s="1"/>
  <c r="E39" i="7"/>
  <c r="F39" i="7" s="1"/>
  <c r="E36" i="7"/>
  <c r="F36" i="7" s="1"/>
  <c r="E33" i="7"/>
  <c r="F33" i="7" s="1"/>
  <c r="E32" i="7"/>
  <c r="F32" i="7" s="1"/>
  <c r="E31" i="7"/>
  <c r="F31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F24" i="7" s="1"/>
  <c r="E21" i="7"/>
  <c r="F21" i="7" s="1"/>
  <c r="E19" i="7"/>
  <c r="F19" i="7" s="1"/>
  <c r="E16" i="7"/>
  <c r="F16" i="7" s="1"/>
  <c r="E15" i="7"/>
  <c r="F15" i="7" s="1"/>
  <c r="E14" i="7"/>
  <c r="F14" i="7" s="1"/>
  <c r="E12" i="7"/>
  <c r="D65" i="6"/>
  <c r="C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G7" i="6" s="1"/>
  <c r="C64" i="3"/>
  <c r="D59" i="3"/>
  <c r="D61" i="3"/>
  <c r="D60" i="3"/>
  <c r="D55" i="3"/>
  <c r="D58" i="3"/>
  <c r="D57" i="3"/>
  <c r="D56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63" i="3"/>
  <c r="D25" i="3"/>
  <c r="D24" i="3"/>
  <c r="D23" i="3"/>
  <c r="D22" i="3"/>
  <c r="D62" i="3"/>
  <c r="D21" i="3"/>
  <c r="D19" i="3"/>
  <c r="D18" i="3"/>
  <c r="D17" i="3"/>
  <c r="D16" i="3"/>
  <c r="D20" i="3"/>
  <c r="D15" i="3"/>
  <c r="D14" i="3"/>
  <c r="D13" i="3"/>
  <c r="D12" i="3"/>
  <c r="D11" i="3"/>
  <c r="D10" i="3"/>
  <c r="D9" i="3"/>
  <c r="D8" i="3"/>
  <c r="D7" i="3"/>
  <c r="D6" i="3"/>
  <c r="D67" i="2"/>
  <c r="C67" i="2"/>
  <c r="F25" i="2" s="1"/>
  <c r="O66" i="2"/>
  <c r="M66" i="2"/>
  <c r="H66" i="2"/>
  <c r="O65" i="2"/>
  <c r="P65" i="2" s="1"/>
  <c r="S65" i="2" s="1"/>
  <c r="M65" i="2"/>
  <c r="H65" i="2"/>
  <c r="O64" i="2"/>
  <c r="M64" i="2"/>
  <c r="N64" i="2" s="1"/>
  <c r="R64" i="2" s="1"/>
  <c r="H64" i="2"/>
  <c r="O63" i="2"/>
  <c r="M63" i="2"/>
  <c r="H63" i="2"/>
  <c r="O62" i="2"/>
  <c r="M62" i="2"/>
  <c r="H62" i="2"/>
  <c r="O61" i="2"/>
  <c r="M61" i="2"/>
  <c r="N61" i="2" s="1"/>
  <c r="R61" i="2" s="1"/>
  <c r="H61" i="2"/>
  <c r="O60" i="2"/>
  <c r="P60" i="2" s="1"/>
  <c r="S60" i="2" s="1"/>
  <c r="M60" i="2"/>
  <c r="N60" i="2" s="1"/>
  <c r="R60" i="2" s="1"/>
  <c r="H60" i="2"/>
  <c r="P59" i="2"/>
  <c r="S59" i="2" s="1"/>
  <c r="O59" i="2"/>
  <c r="M59" i="2"/>
  <c r="N59" i="2" s="1"/>
  <c r="R59" i="2" s="1"/>
  <c r="H59" i="2"/>
  <c r="E57" i="2"/>
  <c r="O58" i="2"/>
  <c r="M58" i="2"/>
  <c r="N58" i="2" s="1"/>
  <c r="R58" i="2" s="1"/>
  <c r="H58" i="2"/>
  <c r="O57" i="2"/>
  <c r="P57" i="2" s="1"/>
  <c r="S57" i="2" s="1"/>
  <c r="M57" i="2"/>
  <c r="H57" i="2"/>
  <c r="O56" i="2"/>
  <c r="M56" i="2"/>
  <c r="H56" i="2"/>
  <c r="O55" i="2"/>
  <c r="M55" i="2"/>
  <c r="H55" i="2"/>
  <c r="O54" i="2"/>
  <c r="M54" i="2"/>
  <c r="H54" i="2"/>
  <c r="F52" i="2"/>
  <c r="O53" i="2"/>
  <c r="M53" i="2"/>
  <c r="H53" i="2"/>
  <c r="O52" i="2"/>
  <c r="M52" i="2"/>
  <c r="H52" i="2"/>
  <c r="O51" i="2"/>
  <c r="P51" i="2" s="1"/>
  <c r="S51" i="2" s="1"/>
  <c r="M51" i="2"/>
  <c r="H51" i="2"/>
  <c r="O50" i="2"/>
  <c r="M50" i="2"/>
  <c r="N50" i="2" s="1"/>
  <c r="R50" i="2" s="1"/>
  <c r="H50" i="2"/>
  <c r="O49" i="2"/>
  <c r="P49" i="2" s="1"/>
  <c r="S49" i="2" s="1"/>
  <c r="M49" i="2"/>
  <c r="H49" i="2"/>
  <c r="O48" i="2"/>
  <c r="M48" i="2"/>
  <c r="N48" i="2" s="1"/>
  <c r="R48" i="2" s="1"/>
  <c r="H48" i="2"/>
  <c r="O47" i="2"/>
  <c r="M47" i="2"/>
  <c r="H47" i="2"/>
  <c r="O46" i="2"/>
  <c r="P46" i="2" s="1"/>
  <c r="S46" i="2" s="1"/>
  <c r="M46" i="2"/>
  <c r="N46" i="2" s="1"/>
  <c r="R46" i="2" s="1"/>
  <c r="H46" i="2"/>
  <c r="F44" i="2"/>
  <c r="O45" i="2"/>
  <c r="M45" i="2"/>
  <c r="H45" i="2"/>
  <c r="O44" i="2"/>
  <c r="P44" i="2" s="1"/>
  <c r="S44" i="2" s="1"/>
  <c r="M44" i="2"/>
  <c r="N44" i="2" s="1"/>
  <c r="R44" i="2" s="1"/>
  <c r="H44" i="2"/>
  <c r="O43" i="2"/>
  <c r="P43" i="2" s="1"/>
  <c r="S43" i="2" s="1"/>
  <c r="M43" i="2"/>
  <c r="H43" i="2"/>
  <c r="O42" i="2"/>
  <c r="M42" i="2"/>
  <c r="H42" i="2"/>
  <c r="O41" i="2"/>
  <c r="P41" i="2" s="1"/>
  <c r="S41" i="2" s="1"/>
  <c r="M41" i="2"/>
  <c r="N41" i="2" s="1"/>
  <c r="R41" i="2" s="1"/>
  <c r="H41" i="2"/>
  <c r="O40" i="2"/>
  <c r="M40" i="2"/>
  <c r="N40" i="2" s="1"/>
  <c r="R40" i="2" s="1"/>
  <c r="H40" i="2"/>
  <c r="F38" i="2"/>
  <c r="O39" i="2"/>
  <c r="M39" i="2"/>
  <c r="H39" i="2"/>
  <c r="O38" i="2"/>
  <c r="P38" i="2" s="1"/>
  <c r="S38" i="2" s="1"/>
  <c r="M38" i="2"/>
  <c r="N38" i="2" s="1"/>
  <c r="R38" i="2" s="1"/>
  <c r="H38" i="2"/>
  <c r="F36" i="2"/>
  <c r="O37" i="2"/>
  <c r="M37" i="2"/>
  <c r="H37" i="2"/>
  <c r="O36" i="2"/>
  <c r="P36" i="2" s="1"/>
  <c r="S36" i="2" s="1"/>
  <c r="M36" i="2"/>
  <c r="N36" i="2" s="1"/>
  <c r="R36" i="2" s="1"/>
  <c r="H36" i="2"/>
  <c r="O35" i="2"/>
  <c r="P35" i="2" s="1"/>
  <c r="S35" i="2" s="1"/>
  <c r="M35" i="2"/>
  <c r="H35" i="2"/>
  <c r="O34" i="2"/>
  <c r="M34" i="2"/>
  <c r="N34" i="2" s="1"/>
  <c r="R34" i="2" s="1"/>
  <c r="H34" i="2"/>
  <c r="O33" i="2"/>
  <c r="P33" i="2" s="1"/>
  <c r="S33" i="2" s="1"/>
  <c r="M33" i="2"/>
  <c r="H33" i="2"/>
  <c r="O32" i="2"/>
  <c r="M32" i="2"/>
  <c r="N32" i="2" s="1"/>
  <c r="R32" i="2" s="1"/>
  <c r="H32" i="2"/>
  <c r="O31" i="2"/>
  <c r="M31" i="2"/>
  <c r="N31" i="2" s="1"/>
  <c r="R31" i="2" s="1"/>
  <c r="H31" i="2"/>
  <c r="O30" i="2"/>
  <c r="P30" i="2" s="1"/>
  <c r="S30" i="2" s="1"/>
  <c r="M30" i="2"/>
  <c r="N30" i="2" s="1"/>
  <c r="R30" i="2" s="1"/>
  <c r="H30" i="2"/>
  <c r="O29" i="2"/>
  <c r="M29" i="2"/>
  <c r="N29" i="2" s="1"/>
  <c r="R29" i="2" s="1"/>
  <c r="H29" i="2"/>
  <c r="O28" i="2"/>
  <c r="M28" i="2"/>
  <c r="N28" i="2" s="1"/>
  <c r="R28" i="2" s="1"/>
  <c r="H28" i="2"/>
  <c r="O27" i="2"/>
  <c r="M27" i="2"/>
  <c r="N27" i="2" s="1"/>
  <c r="R27" i="2" s="1"/>
  <c r="H27" i="2"/>
  <c r="O26" i="2"/>
  <c r="P26" i="2" s="1"/>
  <c r="S26" i="2" s="1"/>
  <c r="M26" i="2"/>
  <c r="N26" i="2" s="1"/>
  <c r="R26" i="2" s="1"/>
  <c r="H26" i="2"/>
  <c r="O25" i="2"/>
  <c r="P25" i="2" s="1"/>
  <c r="S25" i="2" s="1"/>
  <c r="N25" i="2"/>
  <c r="R25" i="2" s="1"/>
  <c r="M25" i="2"/>
  <c r="H25" i="2"/>
  <c r="F65" i="2"/>
  <c r="O24" i="2"/>
  <c r="P24" i="2" s="1"/>
  <c r="S24" i="2" s="1"/>
  <c r="M24" i="2"/>
  <c r="N24" i="2" s="1"/>
  <c r="R24" i="2" s="1"/>
  <c r="H24" i="2"/>
  <c r="F24" i="2"/>
  <c r="O23" i="2"/>
  <c r="P23" i="2" s="1"/>
  <c r="S23" i="2" s="1"/>
  <c r="M23" i="2"/>
  <c r="H23" i="2"/>
  <c r="F22" i="2"/>
  <c r="O22" i="2"/>
  <c r="P22" i="2" s="1"/>
  <c r="S22" i="2" s="1"/>
  <c r="M22" i="2"/>
  <c r="N22" i="2" s="1"/>
  <c r="R22" i="2" s="1"/>
  <c r="H22" i="2"/>
  <c r="P21" i="2"/>
  <c r="S21" i="2" s="1"/>
  <c r="O21" i="2"/>
  <c r="M21" i="2"/>
  <c r="H21" i="2"/>
  <c r="P20" i="2"/>
  <c r="S20" i="2" s="1"/>
  <c r="O20" i="2"/>
  <c r="M20" i="2"/>
  <c r="H20" i="2"/>
  <c r="F19" i="2"/>
  <c r="O19" i="2"/>
  <c r="M19" i="2"/>
  <c r="N19" i="2" s="1"/>
  <c r="R19" i="2" s="1"/>
  <c r="H19" i="2"/>
  <c r="F23" i="2"/>
  <c r="O18" i="2"/>
  <c r="P18" i="2" s="1"/>
  <c r="S18" i="2" s="1"/>
  <c r="M18" i="2"/>
  <c r="N18" i="2" s="1"/>
  <c r="R18" i="2" s="1"/>
  <c r="H18" i="2"/>
  <c r="O17" i="2"/>
  <c r="P17" i="2" s="1"/>
  <c r="S17" i="2" s="1"/>
  <c r="N17" i="2"/>
  <c r="R17" i="2" s="1"/>
  <c r="M17" i="2"/>
  <c r="H17" i="2"/>
  <c r="E17" i="2"/>
  <c r="O16" i="2"/>
  <c r="P16" i="2" s="1"/>
  <c r="S16" i="2" s="1"/>
  <c r="M16" i="2"/>
  <c r="N16" i="2" s="1"/>
  <c r="R16" i="2" s="1"/>
  <c r="H16" i="2"/>
  <c r="F16" i="2"/>
  <c r="O15" i="2"/>
  <c r="P15" i="2" s="1"/>
  <c r="S15" i="2" s="1"/>
  <c r="M15" i="2"/>
  <c r="N15" i="2" s="1"/>
  <c r="R15" i="2" s="1"/>
  <c r="H15" i="2"/>
  <c r="O14" i="2"/>
  <c r="P14" i="2" s="1"/>
  <c r="S14" i="2" s="1"/>
  <c r="M14" i="2"/>
  <c r="N14" i="2" s="1"/>
  <c r="R14" i="2" s="1"/>
  <c r="H14" i="2"/>
  <c r="O13" i="2"/>
  <c r="P13" i="2" s="1"/>
  <c r="S13" i="2" s="1"/>
  <c r="N13" i="2"/>
  <c r="R13" i="2" s="1"/>
  <c r="M13" i="2"/>
  <c r="H13" i="2"/>
  <c r="O12" i="2"/>
  <c r="P12" i="2" s="1"/>
  <c r="S12" i="2" s="1"/>
  <c r="M12" i="2"/>
  <c r="N12" i="2" s="1"/>
  <c r="R12" i="2" s="1"/>
  <c r="H12" i="2"/>
  <c r="O11" i="2"/>
  <c r="M11" i="2"/>
  <c r="N11" i="2" s="1"/>
  <c r="R11" i="2" s="1"/>
  <c r="H11" i="2"/>
  <c r="P10" i="2"/>
  <c r="S10" i="2" s="1"/>
  <c r="O10" i="2"/>
  <c r="M10" i="2"/>
  <c r="N10" i="2" s="1"/>
  <c r="R10" i="2" s="1"/>
  <c r="H10" i="2"/>
  <c r="O9" i="2"/>
  <c r="P9" i="2" s="1"/>
  <c r="S9" i="2" s="1"/>
  <c r="M9" i="2"/>
  <c r="N9" i="2" s="1"/>
  <c r="R9" i="2" s="1"/>
  <c r="H9" i="2"/>
  <c r="C66" i="1"/>
  <c r="D62" i="1" s="1"/>
  <c r="G11" i="6" l="1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D36" i="1"/>
  <c r="D14" i="1"/>
  <c r="D28" i="1"/>
  <c r="D46" i="1"/>
  <c r="D21" i="1"/>
  <c r="D63" i="1"/>
  <c r="E11" i="2"/>
  <c r="F12" i="2"/>
  <c r="E13" i="2"/>
  <c r="F17" i="2"/>
  <c r="E26" i="2"/>
  <c r="E33" i="2"/>
  <c r="E39" i="2"/>
  <c r="E41" i="2"/>
  <c r="N56" i="2"/>
  <c r="R56" i="2" s="1"/>
  <c r="D8" i="1"/>
  <c r="D64" i="1"/>
  <c r="D38" i="1"/>
  <c r="D25" i="1"/>
  <c r="D32" i="1"/>
  <c r="D40" i="1"/>
  <c r="D54" i="1"/>
  <c r="E9" i="2"/>
  <c r="F26" i="2"/>
  <c r="F27" i="2"/>
  <c r="F30" i="2"/>
  <c r="E31" i="2"/>
  <c r="E49" i="2"/>
  <c r="F63" i="2"/>
  <c r="N66" i="2"/>
  <c r="R66" i="2" s="1"/>
  <c r="D16" i="1"/>
  <c r="D30" i="1"/>
  <c r="D50" i="1"/>
  <c r="D10" i="1"/>
  <c r="D22" i="1"/>
  <c r="D12" i="1"/>
  <c r="D19" i="1"/>
  <c r="D27" i="1"/>
  <c r="D34" i="1"/>
  <c r="D42" i="1"/>
  <c r="D59" i="1"/>
  <c r="F9" i="2"/>
  <c r="F10" i="2"/>
  <c r="F15" i="2"/>
  <c r="F18" i="2"/>
  <c r="E23" i="2"/>
  <c r="E28" i="2"/>
  <c r="F66" i="2"/>
  <c r="F46" i="2"/>
  <c r="E47" i="2"/>
  <c r="F54" i="2"/>
  <c r="E55" i="2"/>
  <c r="F61" i="2"/>
  <c r="G12" i="6"/>
  <c r="G28" i="6"/>
  <c r="G44" i="6"/>
  <c r="G60" i="6"/>
  <c r="N63" i="2"/>
  <c r="R63" i="2" s="1"/>
  <c r="D9" i="1"/>
  <c r="D13" i="1"/>
  <c r="D17" i="1"/>
  <c r="D20" i="1"/>
  <c r="D24" i="1"/>
  <c r="D65" i="1"/>
  <c r="D31" i="1"/>
  <c r="D35" i="1"/>
  <c r="D39" i="1"/>
  <c r="D43" i="1"/>
  <c r="D47" i="1"/>
  <c r="D51" i="1"/>
  <c r="D55" i="1"/>
  <c r="D60" i="1"/>
  <c r="D61" i="1"/>
  <c r="N23" i="2"/>
  <c r="R23" i="2" s="1"/>
  <c r="N33" i="2"/>
  <c r="R33" i="2" s="1"/>
  <c r="N51" i="2"/>
  <c r="R51" i="2" s="1"/>
  <c r="N53" i="2"/>
  <c r="R53" i="2" s="1"/>
  <c r="N55" i="2"/>
  <c r="R55" i="2" s="1"/>
  <c r="N62" i="2"/>
  <c r="R62" i="2" s="1"/>
  <c r="N65" i="2"/>
  <c r="R65" i="2" s="1"/>
  <c r="E65" i="6"/>
  <c r="D44" i="1"/>
  <c r="D48" i="1"/>
  <c r="D52" i="1"/>
  <c r="D56" i="1"/>
  <c r="D57" i="1"/>
  <c r="N20" i="2"/>
  <c r="R20" i="2" s="1"/>
  <c r="N42" i="2"/>
  <c r="R42" i="2" s="1"/>
  <c r="N43" i="2"/>
  <c r="R43" i="2" s="1"/>
  <c r="N45" i="2"/>
  <c r="R45" i="2" s="1"/>
  <c r="N47" i="2"/>
  <c r="R47" i="2" s="1"/>
  <c r="N52" i="2"/>
  <c r="R52" i="2" s="1"/>
  <c r="N54" i="2"/>
  <c r="R54" i="2" s="1"/>
  <c r="N57" i="2"/>
  <c r="R57" i="2" s="1"/>
  <c r="N21" i="2"/>
  <c r="R21" i="2" s="1"/>
  <c r="D11" i="1"/>
  <c r="D15" i="1"/>
  <c r="D18" i="1"/>
  <c r="D23" i="1"/>
  <c r="D26" i="1"/>
  <c r="D29" i="1"/>
  <c r="D33" i="1"/>
  <c r="D37" i="1"/>
  <c r="D41" i="1"/>
  <c r="D45" i="1"/>
  <c r="D49" i="1"/>
  <c r="D53" i="1"/>
  <c r="D58" i="1"/>
  <c r="N35" i="2"/>
  <c r="R35" i="2" s="1"/>
  <c r="N37" i="2"/>
  <c r="R37" i="2" s="1"/>
  <c r="N39" i="2"/>
  <c r="R39" i="2" s="1"/>
  <c r="N49" i="2"/>
  <c r="R49" i="2" s="1"/>
  <c r="P52" i="2"/>
  <c r="S52" i="2" s="1"/>
  <c r="P54" i="2"/>
  <c r="S54" i="2" s="1"/>
  <c r="E64" i="2"/>
  <c r="E69" i="7"/>
  <c r="F11" i="2"/>
  <c r="E20" i="2"/>
  <c r="E65" i="2"/>
  <c r="P62" i="2"/>
  <c r="S62" i="2" s="1"/>
  <c r="P63" i="2"/>
  <c r="S63" i="2" s="1"/>
  <c r="P55" i="2"/>
  <c r="S55" i="2" s="1"/>
  <c r="P47" i="2"/>
  <c r="S47" i="2" s="1"/>
  <c r="P39" i="2"/>
  <c r="S39" i="2" s="1"/>
  <c r="P31" i="2"/>
  <c r="S31" i="2" s="1"/>
  <c r="P28" i="2"/>
  <c r="S28" i="2" s="1"/>
  <c r="P61" i="2"/>
  <c r="S61" i="2" s="1"/>
  <c r="P53" i="2"/>
  <c r="S53" i="2" s="1"/>
  <c r="P45" i="2"/>
  <c r="S45" i="2" s="1"/>
  <c r="P37" i="2"/>
  <c r="S37" i="2" s="1"/>
  <c r="P29" i="2"/>
  <c r="S29" i="2" s="1"/>
  <c r="P27" i="2"/>
  <c r="S27" i="2" s="1"/>
  <c r="P19" i="2"/>
  <c r="S19" i="2" s="1"/>
  <c r="P11" i="2"/>
  <c r="S11" i="2" s="1"/>
  <c r="E62" i="2"/>
  <c r="E63" i="2"/>
  <c r="E61" i="2"/>
  <c r="E59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66" i="2"/>
  <c r="E27" i="2"/>
  <c r="E25" i="2"/>
  <c r="E24" i="2"/>
  <c r="E21" i="2"/>
  <c r="E19" i="2"/>
  <c r="E18" i="2"/>
  <c r="E16" i="2"/>
  <c r="E14" i="2"/>
  <c r="E12" i="2"/>
  <c r="E10" i="2"/>
  <c r="F58" i="2"/>
  <c r="F53" i="2"/>
  <c r="F45" i="2"/>
  <c r="F43" i="2"/>
  <c r="F39" i="2"/>
  <c r="F37" i="2"/>
  <c r="F33" i="2"/>
  <c r="F31" i="2"/>
  <c r="F64" i="2"/>
  <c r="F60" i="2"/>
  <c r="F57" i="2"/>
  <c r="F55" i="2"/>
  <c r="F51" i="2"/>
  <c r="F49" i="2"/>
  <c r="F47" i="2"/>
  <c r="F41" i="2"/>
  <c r="F35" i="2"/>
  <c r="F29" i="2"/>
  <c r="E58" i="2"/>
  <c r="F59" i="2"/>
  <c r="E53" i="2"/>
  <c r="F50" i="2"/>
  <c r="E45" i="2"/>
  <c r="F42" i="2"/>
  <c r="E37" i="2"/>
  <c r="F34" i="2"/>
  <c r="E29" i="2"/>
  <c r="F62" i="2"/>
  <c r="E60" i="2"/>
  <c r="F56" i="2"/>
  <c r="E51" i="2"/>
  <c r="F48" i="2"/>
  <c r="E43" i="2"/>
  <c r="F40" i="2"/>
  <c r="E35" i="2"/>
  <c r="F32" i="2"/>
  <c r="F28" i="2"/>
  <c r="E22" i="2"/>
  <c r="F21" i="2"/>
  <c r="F20" i="2"/>
  <c r="E15" i="2"/>
  <c r="F14" i="2"/>
  <c r="F13" i="2"/>
  <c r="G20" i="6"/>
  <c r="G36" i="6"/>
  <c r="G52" i="6"/>
  <c r="P32" i="2"/>
  <c r="S32" i="2" s="1"/>
  <c r="P40" i="2"/>
  <c r="S40" i="2" s="1"/>
  <c r="P48" i="2"/>
  <c r="S48" i="2" s="1"/>
  <c r="P56" i="2"/>
  <c r="S56" i="2" s="1"/>
  <c r="P64" i="2"/>
  <c r="S64" i="2" s="1"/>
  <c r="G8" i="6"/>
  <c r="G16" i="6"/>
  <c r="G24" i="6"/>
  <c r="G32" i="6"/>
  <c r="G40" i="6"/>
  <c r="G48" i="6"/>
  <c r="G56" i="6"/>
  <c r="G64" i="6"/>
  <c r="P34" i="2"/>
  <c r="S34" i="2" s="1"/>
  <c r="P42" i="2"/>
  <c r="S42" i="2" s="1"/>
  <c r="P50" i="2"/>
  <c r="S50" i="2" s="1"/>
  <c r="P58" i="2"/>
  <c r="S58" i="2" s="1"/>
  <c r="P66" i="2"/>
  <c r="S66" i="2" s="1"/>
  <c r="D64" i="3"/>
  <c r="E35" i="3" s="1"/>
  <c r="F65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E63" i="3" l="1"/>
  <c r="E55" i="3"/>
  <c r="E42" i="3"/>
  <c r="E58" i="3"/>
  <c r="E36" i="3"/>
  <c r="E60" i="3"/>
  <c r="E19" i="3"/>
  <c r="E45" i="3"/>
  <c r="E34" i="3"/>
  <c r="E56" i="3"/>
  <c r="D66" i="1"/>
  <c r="E46" i="3"/>
  <c r="E59" i="3"/>
  <c r="E18" i="3"/>
  <c r="E54" i="3"/>
  <c r="E53" i="3"/>
  <c r="E28" i="3"/>
  <c r="E17" i="3"/>
  <c r="E50" i="3"/>
  <c r="E26" i="3"/>
  <c r="E49" i="3"/>
  <c r="E62" i="3"/>
  <c r="E33" i="3"/>
  <c r="E52" i="3"/>
  <c r="E14" i="3"/>
  <c r="E51" i="3"/>
  <c r="E48" i="3"/>
  <c r="E43" i="3"/>
  <c r="E23" i="3"/>
  <c r="E21" i="3"/>
  <c r="E67" i="2"/>
  <c r="E39" i="3"/>
  <c r="E31" i="3"/>
  <c r="E24" i="3"/>
  <c r="E16" i="3"/>
  <c r="E12" i="3"/>
  <c r="E10" i="3"/>
  <c r="E8" i="3"/>
  <c r="E6" i="3"/>
  <c r="E29" i="3"/>
  <c r="E15" i="3"/>
  <c r="E7" i="3"/>
  <c r="E13" i="3"/>
  <c r="E22" i="3"/>
  <c r="E27" i="3"/>
  <c r="E37" i="3"/>
  <c r="E11" i="3"/>
  <c r="E47" i="3"/>
  <c r="E38" i="3"/>
  <c r="E61" i="3"/>
  <c r="E44" i="3"/>
  <c r="E20" i="3"/>
  <c r="E25" i="3"/>
  <c r="E41" i="3"/>
  <c r="E32" i="3"/>
  <c r="E57" i="3"/>
  <c r="E40" i="3"/>
  <c r="E9" i="3"/>
  <c r="E30" i="3"/>
  <c r="G65" i="6"/>
  <c r="H38" i="6" s="1"/>
  <c r="F67" i="2"/>
  <c r="H32" i="6" l="1"/>
  <c r="H33" i="6"/>
  <c r="H50" i="6"/>
  <c r="H21" i="6"/>
  <c r="H45" i="6"/>
  <c r="H48" i="6"/>
  <c r="H40" i="6"/>
  <c r="H22" i="6"/>
  <c r="H52" i="6"/>
  <c r="H20" i="6"/>
  <c r="H54" i="6"/>
  <c r="H14" i="6"/>
  <c r="H34" i="6"/>
  <c r="H36" i="6"/>
  <c r="H49" i="6"/>
  <c r="H26" i="6"/>
  <c r="H42" i="6"/>
  <c r="H18" i="6"/>
  <c r="H62" i="6"/>
  <c r="G24" i="2"/>
  <c r="G25" i="2"/>
  <c r="G10" i="2"/>
  <c r="G36" i="2"/>
  <c r="G26" i="2"/>
  <c r="G19" i="2"/>
  <c r="G38" i="2"/>
  <c r="G16" i="2"/>
  <c r="G52" i="2"/>
  <c r="G12" i="2"/>
  <c r="G65" i="2"/>
  <c r="G46" i="2"/>
  <c r="G44" i="2"/>
  <c r="G15" i="2"/>
  <c r="G63" i="2"/>
  <c r="G66" i="2"/>
  <c r="G18" i="2"/>
  <c r="G17" i="2"/>
  <c r="G23" i="2"/>
  <c r="G27" i="2"/>
  <c r="G54" i="2"/>
  <c r="G61" i="2"/>
  <c r="G9" i="2"/>
  <c r="G22" i="2"/>
  <c r="G30" i="2"/>
  <c r="G31" i="2"/>
  <c r="G20" i="2"/>
  <c r="G51" i="2"/>
  <c r="G37" i="2"/>
  <c r="G14" i="2"/>
  <c r="G33" i="2"/>
  <c r="G11" i="2"/>
  <c r="G55" i="2"/>
  <c r="G62" i="2"/>
  <c r="G58" i="2"/>
  <c r="G35" i="2"/>
  <c r="G60" i="2"/>
  <c r="G34" i="2"/>
  <c r="E64" i="3"/>
  <c r="G47" i="2"/>
  <c r="H31" i="6"/>
  <c r="H12" i="6"/>
  <c r="H55" i="6"/>
  <c r="H11" i="6"/>
  <c r="H27" i="6"/>
  <c r="H43" i="6"/>
  <c r="H59" i="6"/>
  <c r="H47" i="6"/>
  <c r="H28" i="6"/>
  <c r="H7" i="6"/>
  <c r="H63" i="6"/>
  <c r="H44" i="6"/>
  <c r="H23" i="6"/>
  <c r="H19" i="6"/>
  <c r="H35" i="6"/>
  <c r="H51" i="6"/>
  <c r="H15" i="6"/>
  <c r="H60" i="6"/>
  <c r="H39" i="6"/>
  <c r="G41" i="2"/>
  <c r="G48" i="2"/>
  <c r="H29" i="6"/>
  <c r="G39" i="2"/>
  <c r="G28" i="2"/>
  <c r="H64" i="6"/>
  <c r="H58" i="6"/>
  <c r="G45" i="2"/>
  <c r="H24" i="6"/>
  <c r="H9" i="6"/>
  <c r="H13" i="6"/>
  <c r="G49" i="2"/>
  <c r="G56" i="2"/>
  <c r="H30" i="6"/>
  <c r="H37" i="6"/>
  <c r="G21" i="2"/>
  <c r="H25" i="6"/>
  <c r="G43" i="2"/>
  <c r="G59" i="2"/>
  <c r="G32" i="2"/>
  <c r="G64" i="2"/>
  <c r="H16" i="6"/>
  <c r="H10" i="6"/>
  <c r="H17" i="6"/>
  <c r="G57" i="2"/>
  <c r="H56" i="6"/>
  <c r="H41" i="6"/>
  <c r="H61" i="6"/>
  <c r="G53" i="2"/>
  <c r="G29" i="2"/>
  <c r="G40" i="2"/>
  <c r="H46" i="6"/>
  <c r="H53" i="6"/>
  <c r="H8" i="6"/>
  <c r="H57" i="6"/>
  <c r="G42" i="2"/>
  <c r="G13" i="2"/>
  <c r="G50" i="2"/>
  <c r="G67" i="2" l="1"/>
  <c r="H65" i="6"/>
</calcChain>
</file>

<file path=xl/sharedStrings.xml><?xml version="1.0" encoding="utf-8"?>
<sst xmlns="http://schemas.openxmlformats.org/spreadsheetml/2006/main" count="703" uniqueCount="162">
  <si>
    <t xml:space="preserve"> SECRETARIA DE FINANZAS</t>
  </si>
  <si>
    <t>DIRECCION GENERAL DE INGRESOS</t>
  </si>
  <si>
    <t>ÚLTIMO CENSO DE POBLACIÓN 2020</t>
  </si>
  <si>
    <t>MUNICIPIO</t>
  </si>
  <si>
    <t>Población</t>
  </si>
  <si>
    <t>FACTOR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</si>
  <si>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</si>
  <si>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</si>
  <si>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</si>
  <si>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</si>
  <si>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</si>
  <si>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</si>
  <si>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</si>
  <si>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</si>
  <si>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</si>
  <si>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</si>
  <si>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</si>
  <si>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</si>
  <si>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</si>
  <si>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</si>
  <si>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Coxcatlán</t>
  </si>
  <si>
    <t>Ebano</t>
  </si>
  <si>
    <t>El Naranjo</t>
  </si>
  <si>
    <t>Guadalcázar</t>
  </si>
  <si>
    <t>Huehuetlán</t>
  </si>
  <si>
    <t>Lagunillas</t>
  </si>
  <si>
    <t>Matehuala</t>
  </si>
  <si>
    <t>Matlapa</t>
  </si>
  <si>
    <t>Mexquitic de Carmona</t>
  </si>
  <si>
    <t>Moctezuma</t>
  </si>
  <si>
    <t>Rayón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</si>
  <si>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</si>
  <si>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</si>
  <si>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</si>
  <si>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</si>
  <si>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</si>
  <si>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</si>
  <si>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</si>
  <si>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</si>
  <si>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Catarina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</si>
  <si>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</si>
  <si>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</si>
  <si>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</si>
  <si>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</si>
  <si>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</si>
  <si>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</si>
  <si>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</si>
  <si>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</si>
  <si>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</si>
  <si>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</si>
  <si>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</si>
  <si>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</si>
  <si>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</si>
  <si>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</si>
  <si>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</si>
  <si>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</si>
  <si>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</si>
  <si>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</si>
  <si>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</si>
  <si>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</si>
  <si>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Hidalgo</t>
  </si>
  <si>
    <t>Villa Juárez</t>
  </si>
  <si>
    <t>Xilitla</t>
  </si>
  <si>
    <t>Zaragoza</t>
  </si>
  <si>
    <t>FUENTE: INEGI. Censo de Población y Vivienda 2020.</t>
  </si>
  <si>
    <t>https://www.inegi.org.mx/sistemas/olap/consulta/general_ver4/MDXQueryDatos.asp?#Regreso&amp;c=</t>
  </si>
  <si>
    <t>SECRETARIA DE FINANZAS</t>
  </si>
  <si>
    <t>DIRECCION DE RECAUDACIÓN Y POLÍTICA FISCAL</t>
  </si>
  <si>
    <t>INDICE MUNICIPAL DE POBREZA 2022</t>
  </si>
  <si>
    <t>Población en Pobreza Extrema
2020</t>
  </si>
  <si>
    <t>Carencias Promedio
2020</t>
  </si>
  <si>
    <t>xi,t</t>
  </si>
  <si>
    <t>Factor
zi,t</t>
  </si>
  <si>
    <t>(1)
Personas
2015</t>
  </si>
  <si>
    <t>(2)
Personas
2020</t>
  </si>
  <si>
    <t>(4)
Factor xi =
[(2)/Total(2)]*(3)</t>
  </si>
  <si>
    <t>(5)
Factor zi=
(4)/Total(4)</t>
  </si>
  <si>
    <t>(6)
Numerador
(1) / (2)</t>
  </si>
  <si>
    <t>(7)
Resultado
(6)/ Total(6)</t>
  </si>
  <si>
    <t>(9)
Monto Z =
(5)*(inc FISM Edo)*(0.8)</t>
  </si>
  <si>
    <t>(10)
Monto e =
(7)*(inc FISM Edo)*(0.2)</t>
  </si>
  <si>
    <t>Total Estado</t>
  </si>
  <si>
    <t>FUENTE DE INFORMACIÓN:   SEDESORE Oficio: SEDESORE/DGPE/001/2022</t>
  </si>
  <si>
    <t>DIRECCION DE RECADUDACIÓN Y POLITICA FISCAL</t>
  </si>
  <si>
    <t>INVERSO FACTOR DE POBLACION 2022</t>
  </si>
  <si>
    <t>Municipio</t>
  </si>
  <si>
    <t>Factor población</t>
  </si>
  <si>
    <t>(1/Fi)</t>
  </si>
  <si>
    <t>Factor inverso</t>
  </si>
  <si>
    <t>No.</t>
  </si>
  <si>
    <t>Total</t>
  </si>
  <si>
    <t>EFICIENCIA ADMINISTRATIVA 2022</t>
  </si>
  <si>
    <t>Total de Impuestos</t>
  </si>
  <si>
    <t>Total de Derechos</t>
  </si>
  <si>
    <t>IMP+DER MPIO</t>
  </si>
  <si>
    <t>CAPITULO 1000</t>
  </si>
  <si>
    <t>i SUMA MPIO/
CAP1000 MPIO</t>
  </si>
  <si>
    <t>RESULTADO i MPIO / 
i TOTAL</t>
  </si>
  <si>
    <t>SUMA (A)</t>
  </si>
  <si>
    <t>(B)</t>
  </si>
  <si>
    <t>A/B</t>
  </si>
  <si>
    <t>MUNICIPIOS COORDINADOS EN IMPUESTO PREDIAL 2022</t>
  </si>
  <si>
    <t>Cálculo de los coeficientes para el 30% del Excedente de Fondo de Fomento Municipal</t>
  </si>
  <si>
    <t>Predial municipios coordinados con la entidad en su administración</t>
  </si>
  <si>
    <t>Variación</t>
  </si>
  <si>
    <t>Valor Mínimo</t>
  </si>
  <si>
    <t>(cociente)</t>
  </si>
  <si>
    <t xml:space="preserve"> min (3), 2</t>
  </si>
  <si>
    <t>2020/2019</t>
  </si>
  <si>
    <t>2019</t>
  </si>
  <si>
    <t>2020</t>
  </si>
  <si>
    <r>
      <t xml:space="preserve">I </t>
    </r>
    <r>
      <rPr>
        <b/>
        <vertAlign val="subscript"/>
        <sz val="8"/>
        <rFont val="Arial"/>
        <family val="2"/>
      </rPr>
      <t>i,t</t>
    </r>
  </si>
  <si>
    <r>
      <t>RC</t>
    </r>
    <r>
      <rPr>
        <b/>
        <vertAlign val="subscript"/>
        <sz val="8"/>
        <rFont val="Arial"/>
        <family val="2"/>
      </rPr>
      <t>i,t-2</t>
    </r>
  </si>
  <si>
    <r>
      <t>RC</t>
    </r>
    <r>
      <rPr>
        <b/>
        <vertAlign val="subscript"/>
        <sz val="8"/>
        <rFont val="Arial"/>
        <family val="2"/>
      </rPr>
      <t>i,t-1</t>
    </r>
  </si>
  <si>
    <t>(3=2/1)</t>
  </si>
  <si>
    <t>4= min (3)-2</t>
  </si>
  <si>
    <t>Municipios</t>
  </si>
  <si>
    <t>(1)</t>
  </si>
  <si>
    <t>(2)</t>
  </si>
  <si>
    <t>(3)</t>
  </si>
  <si>
    <t>(4)</t>
  </si>
  <si>
    <t>Nombre del Municipio</t>
  </si>
  <si>
    <t>Fondo General de Participaciones</t>
  </si>
  <si>
    <t>Fondo   de   Fomento   Municipal</t>
  </si>
  <si>
    <t>porcentaje</t>
  </si>
  <si>
    <t>Monto   (pesos)</t>
  </si>
  <si>
    <t>Ingresos Federales</t>
  </si>
  <si>
    <t>A Municipios</t>
  </si>
  <si>
    <t>Excedente Fondo Fomento Municipal, Municipios Coordinados Impuesto Predial</t>
  </si>
  <si>
    <t xml:space="preserve">PORCENTAJES Y MONTOS ESTIMADOS DE PARTICIPACIONES FEDERALES </t>
  </si>
  <si>
    <t>CORRESPONDIENTE A MUNICIPIOS DE LA ENTIDAD PARA EL EJERCICIO FISCAL 2022</t>
  </si>
  <si>
    <t>Impuesto a la Venta Final de Gasolina y Diésel</t>
  </si>
  <si>
    <t>Impuesto Especial sobre Producción y Servicios</t>
  </si>
  <si>
    <t>Fondo de Fiscalización y Recaudación</t>
  </si>
  <si>
    <t>Incentivo por la Recaudación neta del Impuesto Sobre la Renta por la Enajenación de Bienes Inmuebles</t>
  </si>
  <si>
    <t>Fondo de Compensación del Impuesto sobre Autómoviles Nuevos</t>
  </si>
  <si>
    <t>Impuesto sobre Autómoviles Nuevos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</si>
  <si>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</si>
  <si>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</si>
  <si>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</si>
  <si>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</si>
  <si>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</si>
  <si>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</si>
  <si>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</si>
  <si>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</si>
  <si>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</si>
  <si>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</si>
  <si>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</si>
  <si>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</si>
  <si>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</si>
  <si>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Calendario de entrega para el ejercicio fiscal de 2022</t>
  </si>
  <si>
    <t>06-ene-23</t>
  </si>
  <si>
    <t>Fondo General 
de Participaciones</t>
  </si>
  <si>
    <t>Fondo de Fomento 
Municipal</t>
  </si>
  <si>
    <t>Fondo de Fiscalización y Recaudación
(Trimestre)</t>
  </si>
  <si>
    <t>Impuesto Sobre la Renta</t>
  </si>
  <si>
    <t>Participación equivalente al Impuesto sobre Nómina</t>
  </si>
  <si>
    <t>Fondo de Fiscalización y Recaudación
(Anticipo)</t>
  </si>
  <si>
    <t>1° Fondo</t>
  </si>
  <si>
    <t>2° Fondo</t>
  </si>
  <si>
    <t>Factor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</si>
  <si>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Cuentas públicas municipales y registros presupuestales, correspondientes al ejercicio </t>
    </r>
    <r>
      <rPr>
        <b/>
        <sz val="10"/>
        <color theme="1"/>
        <rFont val="Arial"/>
        <family val="2"/>
      </rPr>
      <t>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</si>
</sst>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000000000"/>
    <numFmt numFmtId="165" formatCode="#,##0.00000"/>
    <numFmt numFmtId="166" formatCode="0.00000000000"/>
    <numFmt numFmtId="167" formatCode="_-* #,##0_-;\-* #,##0_-;_-* &quot;-&quot;??_-;_-@_-"/>
    <numFmt numFmtId="168" formatCode="0.00000"/>
    <numFmt numFmtId="169" formatCode="0.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8"/>
      <color theme="1"/>
      <name val="Calibri Light"/>
      <family val="2"/>
      <scheme val="major"/>
    </font>
    <font>
      <b/>
      <vertAlign val="subscript"/>
      <sz val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theme="0"/>
      </right>
      <top style="thin">
        <color theme="0"/>
      </top>
      <bottom style="thin">
        <color rgb="FF008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8000"/>
      </bottom>
      <diagonal/>
    </border>
    <border>
      <left style="thin">
        <color theme="0"/>
      </left>
      <right style="thin">
        <color rgb="FF00800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8" fillId="0" borderId="0"/>
    <xf numFmtId="0" fontId="8" fillId="0" borderId="0"/>
    <xf numFmtId="0" fontId="1" fillId="0" borderId="0"/>
    <xf numFmtId="0" fontId="8" fillId="0" borderId="0"/>
    <xf numFmtId="0" fontId="25" fillId="0" borderId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184">
    <xf numFmtId="0" fontId="0" fillId="0" borderId="0" xfId="0"/>
    <xf numFmtId="0" fontId="4" fillId="0" borderId="0" xfId="2" applyNumberFormat="1" applyFont="1" applyFill="1" applyBorder="1" applyAlignment="1" applyProtection="1"/>
    <xf numFmtId="0" fontId="3" fillId="0" borderId="1" xfId="2" applyNumberFormat="1" applyFont="1" applyFill="1" applyBorder="1" applyAlignment="1" applyProtection="1"/>
    <xf numFmtId="0" fontId="3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/>
    <xf numFmtId="0" fontId="4" fillId="0" borderId="1" xfId="2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164" fontId="4" fillId="0" borderId="1" xfId="2" applyNumberFormat="1" applyFont="1" applyBorder="1" applyAlignment="1">
      <alignment horizontal="right" vertical="center"/>
    </xf>
    <xf numFmtId="3" fontId="4" fillId="0" borderId="0" xfId="2" applyNumberFormat="1" applyFont="1" applyFill="1" applyBorder="1" applyAlignment="1" applyProtection="1"/>
    <xf numFmtId="0" fontId="4" fillId="0" borderId="1" xfId="2" applyNumberFormat="1" applyFont="1" applyFill="1" applyBorder="1" applyAlignment="1" applyProtection="1"/>
    <xf numFmtId="3" fontId="4" fillId="0" borderId="1" xfId="2" applyNumberFormat="1" applyFont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5" fillId="0" borderId="1" xfId="4" applyNumberFormat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7" fillId="0" borderId="0" xfId="4" applyFont="1" applyAlignment="1">
      <alignment vertical="center"/>
    </xf>
    <xf numFmtId="3" fontId="19" fillId="2" borderId="2" xfId="5" applyNumberFormat="1" applyFont="1" applyFill="1" applyBorder="1" applyAlignment="1">
      <alignment horizontal="center" vertical="center" wrapText="1"/>
    </xf>
    <xf numFmtId="3" fontId="19" fillId="2" borderId="3" xfId="5" applyNumberFormat="1" applyFont="1" applyFill="1" applyBorder="1" applyAlignment="1">
      <alignment horizontal="center" vertical="center" wrapText="1"/>
    </xf>
    <xf numFmtId="43" fontId="19" fillId="2" borderId="3" xfId="1" applyNumberFormat="1" applyFont="1" applyFill="1" applyBorder="1" applyAlignment="1">
      <alignment horizontal="center" vertical="center" wrapText="1"/>
    </xf>
    <xf numFmtId="3" fontId="19" fillId="2" borderId="3" xfId="6" quotePrefix="1" applyNumberFormat="1" applyFont="1" applyFill="1" applyBorder="1" applyAlignment="1">
      <alignment horizontal="center" vertical="center" wrapText="1"/>
    </xf>
    <xf numFmtId="3" fontId="19" fillId="2" borderId="4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left"/>
    </xf>
    <xf numFmtId="3" fontId="20" fillId="3" borderId="1" xfId="0" applyNumberFormat="1" applyFont="1" applyFill="1" applyBorder="1" applyAlignment="1">
      <alignment vertical="center"/>
    </xf>
    <xf numFmtId="165" fontId="20" fillId="3" borderId="5" xfId="0" applyNumberFormat="1" applyFont="1" applyFill="1" applyBorder="1" applyAlignment="1">
      <alignment horizontal="center" vertical="center"/>
    </xf>
    <xf numFmtId="166" fontId="12" fillId="0" borderId="1" xfId="4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167" fontId="20" fillId="0" borderId="5" xfId="1" applyNumberFormat="1" applyFont="1" applyBorder="1"/>
    <xf numFmtId="168" fontId="11" fillId="0" borderId="1" xfId="1" applyNumberFormat="1" applyFont="1" applyBorder="1" applyAlignment="1">
      <alignment horizontal="left" indent="1"/>
    </xf>
    <xf numFmtId="168" fontId="11" fillId="3" borderId="1" xfId="1" applyNumberFormat="1" applyFont="1" applyFill="1" applyBorder="1" applyAlignment="1">
      <alignment horizontal="left" vertical="center" wrapText="1" indent="2"/>
    </xf>
    <xf numFmtId="168" fontId="11" fillId="0" borderId="1" xfId="1" applyNumberFormat="1" applyFont="1" applyBorder="1" applyAlignment="1">
      <alignment horizontal="left" indent="2"/>
    </xf>
    <xf numFmtId="3" fontId="11" fillId="0" borderId="1" xfId="0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horizontal="right"/>
    </xf>
    <xf numFmtId="4" fontId="21" fillId="0" borderId="1" xfId="0" applyNumberFormat="1" applyFont="1" applyBorder="1" applyAlignment="1">
      <alignment vertical="center"/>
    </xf>
    <xf numFmtId="165" fontId="20" fillId="3" borderId="1" xfId="0" applyNumberFormat="1" applyFont="1" applyFill="1" applyBorder="1" applyAlignment="1">
      <alignment horizontal="center" vertical="center"/>
    </xf>
    <xf numFmtId="167" fontId="20" fillId="0" borderId="1" xfId="1" applyNumberFormat="1" applyFont="1" applyBorder="1"/>
    <xf numFmtId="167" fontId="11" fillId="0" borderId="1" xfId="1" applyNumberFormat="1" applyFont="1" applyBorder="1"/>
    <xf numFmtId="4" fontId="21" fillId="0" borderId="1" xfId="0" applyNumberFormat="1" applyFont="1" applyFill="1" applyBorder="1" applyAlignment="1">
      <alignment vertical="center"/>
    </xf>
    <xf numFmtId="3" fontId="11" fillId="4" borderId="1" xfId="4" applyNumberFormat="1" applyFont="1" applyFill="1" applyBorder="1" applyAlignment="1">
      <alignment horizontal="center" vertical="center" wrapText="1"/>
    </xf>
    <xf numFmtId="3" fontId="16" fillId="0" borderId="1" xfId="4" applyNumberFormat="1" applyFont="1" applyBorder="1" applyAlignment="1">
      <alignment vertical="center"/>
    </xf>
    <xf numFmtId="164" fontId="16" fillId="0" borderId="1" xfId="4" applyNumberFormat="1" applyFont="1" applyBorder="1" applyAlignment="1">
      <alignment vertical="center"/>
    </xf>
    <xf numFmtId="0" fontId="22" fillId="0" borderId="0" xfId="8" applyFont="1" applyAlignment="1">
      <alignment vertical="center" wrapText="1"/>
    </xf>
    <xf numFmtId="0" fontId="8" fillId="0" borderId="1" xfId="8" applyFont="1" applyBorder="1" applyAlignment="1">
      <alignment vertical="center" wrapText="1"/>
    </xf>
    <xf numFmtId="164" fontId="4" fillId="0" borderId="5" xfId="5" applyNumberFormat="1" applyFont="1" applyBorder="1" applyAlignment="1"/>
    <xf numFmtId="166" fontId="4" fillId="0" borderId="5" xfId="5" applyNumberFormat="1" applyFont="1" applyBorder="1" applyAlignment="1">
      <alignment horizontal="right"/>
    </xf>
    <xf numFmtId="0" fontId="4" fillId="0" borderId="1" xfId="8" applyFont="1" applyBorder="1" applyAlignment="1">
      <alignment horizontal="left" vertical="center" wrapText="1" indent="1"/>
    </xf>
    <xf numFmtId="164" fontId="8" fillId="0" borderId="1" xfId="2" applyNumberFormat="1" applyFont="1" applyBorder="1" applyAlignment="1">
      <alignment horizontal="right" vertical="center"/>
    </xf>
    <xf numFmtId="166" fontId="4" fillId="0" borderId="1" xfId="5" applyNumberFormat="1" applyFont="1" applyBorder="1" applyAlignment="1">
      <alignment horizontal="right"/>
    </xf>
    <xf numFmtId="0" fontId="8" fillId="0" borderId="8" xfId="8" applyFont="1" applyBorder="1" applyAlignment="1">
      <alignment vertical="center" wrapText="1"/>
    </xf>
    <xf numFmtId="0" fontId="8" fillId="0" borderId="1" xfId="8" applyFont="1" applyBorder="1" applyAlignment="1">
      <alignment horizontal="left" vertical="center" wrapText="1"/>
    </xf>
    <xf numFmtId="164" fontId="8" fillId="0" borderId="1" xfId="8" applyNumberFormat="1" applyFont="1" applyBorder="1" applyAlignment="1">
      <alignment horizontal="right" vertical="center" wrapText="1"/>
    </xf>
    <xf numFmtId="169" fontId="8" fillId="0" borderId="1" xfId="8" applyNumberFormat="1" applyFont="1" applyBorder="1" applyAlignment="1">
      <alignment horizontal="right" vertical="center"/>
    </xf>
    <xf numFmtId="0" fontId="8" fillId="0" borderId="0" xfId="8" applyFont="1" applyAlignment="1">
      <alignment vertical="center" wrapText="1"/>
    </xf>
    <xf numFmtId="0" fontId="24" fillId="0" borderId="9" xfId="5" applyFont="1" applyBorder="1"/>
    <xf numFmtId="0" fontId="8" fillId="0" borderId="0" xfId="8" applyFont="1" applyAlignment="1">
      <alignment horizontal="left" vertical="center" wrapText="1"/>
    </xf>
    <xf numFmtId="0" fontId="8" fillId="0" borderId="0" xfId="8" applyFont="1" applyAlignment="1">
      <alignment vertical="center"/>
    </xf>
    <xf numFmtId="0" fontId="8" fillId="0" borderId="0" xfId="8" applyFont="1" applyBorder="1" applyAlignment="1">
      <alignment horizontal="left" vertical="center" wrapText="1"/>
    </xf>
    <xf numFmtId="0" fontId="27" fillId="3" borderId="0" xfId="13" applyFont="1" applyFill="1"/>
    <xf numFmtId="0" fontId="29" fillId="3" borderId="0" xfId="13" applyFont="1" applyFill="1"/>
    <xf numFmtId="0" fontId="27" fillId="3" borderId="0" xfId="13" applyFont="1" applyFill="1" applyAlignment="1">
      <alignment horizontal="center"/>
    </xf>
    <xf numFmtId="0" fontId="20" fillId="3" borderId="0" xfId="13" applyFont="1" applyFill="1"/>
    <xf numFmtId="0" fontId="27" fillId="3" borderId="0" xfId="13" applyFont="1" applyFill="1" applyBorder="1"/>
    <xf numFmtId="0" fontId="27" fillId="3" borderId="1" xfId="13" applyFont="1" applyFill="1" applyBorder="1"/>
    <xf numFmtId="4" fontId="27" fillId="3" borderId="1" xfId="13" applyNumberFormat="1" applyFont="1" applyFill="1" applyBorder="1"/>
    <xf numFmtId="4" fontId="27" fillId="3" borderId="0" xfId="13" applyNumberFormat="1" applyFont="1" applyFill="1"/>
    <xf numFmtId="0" fontId="32" fillId="3" borderId="0" xfId="2" applyNumberFormat="1" applyFont="1" applyFill="1" applyBorder="1" applyAlignment="1" applyProtection="1"/>
    <xf numFmtId="0" fontId="31" fillId="3" borderId="14" xfId="2" applyNumberFormat="1" applyFont="1" applyFill="1" applyBorder="1" applyAlignment="1" applyProtection="1"/>
    <xf numFmtId="0" fontId="31" fillId="3" borderId="15" xfId="2" applyNumberFormat="1" applyFont="1" applyFill="1" applyBorder="1" applyAlignment="1" applyProtection="1"/>
    <xf numFmtId="0" fontId="31" fillId="3" borderId="1" xfId="2" applyNumberFormat="1" applyFont="1" applyFill="1" applyBorder="1" applyAlignment="1" applyProtection="1">
      <alignment horizontal="center" vertical="center" wrapText="1"/>
    </xf>
    <xf numFmtId="0" fontId="32" fillId="3" borderId="1" xfId="2" applyFont="1" applyFill="1" applyBorder="1" applyAlignment="1">
      <alignment vertical="center"/>
    </xf>
    <xf numFmtId="3" fontId="32" fillId="3" borderId="1" xfId="2" applyNumberFormat="1" applyFont="1" applyFill="1" applyBorder="1" applyAlignment="1" applyProtection="1"/>
    <xf numFmtId="0" fontId="33" fillId="3" borderId="1" xfId="2" applyNumberFormat="1" applyFont="1" applyFill="1" applyBorder="1" applyAlignment="1" applyProtection="1"/>
    <xf numFmtId="169" fontId="33" fillId="3" borderId="1" xfId="2" applyNumberFormat="1" applyFont="1" applyFill="1" applyBorder="1" applyAlignment="1">
      <alignment horizontal="right" vertical="center" wrapText="1"/>
    </xf>
    <xf numFmtId="3" fontId="33" fillId="3" borderId="1" xfId="2" applyNumberFormat="1" applyFont="1" applyFill="1" applyBorder="1" applyAlignment="1" applyProtection="1">
      <alignment horizontal="right" vertical="center" wrapText="1"/>
    </xf>
    <xf numFmtId="166" fontId="33" fillId="3" borderId="1" xfId="2" applyNumberFormat="1" applyFont="1" applyFill="1" applyBorder="1" applyAlignment="1">
      <alignment horizontal="right" vertical="center" wrapText="1"/>
    </xf>
    <xf numFmtId="3" fontId="32" fillId="3" borderId="0" xfId="2" applyNumberFormat="1" applyFont="1" applyFill="1" applyBorder="1" applyAlignment="1" applyProtection="1"/>
    <xf numFmtId="0" fontId="31" fillId="3" borderId="0" xfId="2" applyNumberFormat="1" applyFont="1" applyFill="1" applyBorder="1" applyAlignment="1" applyProtection="1"/>
    <xf numFmtId="4" fontId="32" fillId="3" borderId="0" xfId="2" applyNumberFormat="1" applyFont="1" applyFill="1" applyBorder="1" applyAlignment="1" applyProtection="1"/>
    <xf numFmtId="9" fontId="32" fillId="3" borderId="0" xfId="2" applyNumberFormat="1" applyFont="1" applyFill="1" applyBorder="1" applyAlignment="1" applyProtection="1"/>
    <xf numFmtId="0" fontId="32" fillId="0" borderId="1" xfId="8" applyFont="1" applyBorder="1" applyAlignment="1">
      <alignment horizontal="left" vertical="center" wrapText="1" indent="1"/>
    </xf>
    <xf numFmtId="164" fontId="32" fillId="0" borderId="1" xfId="2" applyNumberFormat="1" applyFont="1" applyBorder="1"/>
    <xf numFmtId="0" fontId="33" fillId="3" borderId="0" xfId="2" applyNumberFormat="1" applyFont="1" applyFill="1" applyBorder="1" applyAlignment="1" applyProtection="1"/>
    <xf numFmtId="164" fontId="32" fillId="3" borderId="1" xfId="2" applyNumberFormat="1" applyFont="1" applyFill="1" applyBorder="1" applyAlignment="1" applyProtection="1"/>
    <xf numFmtId="164" fontId="33" fillId="3" borderId="1" xfId="2" applyNumberFormat="1" applyFont="1" applyFill="1" applyBorder="1" applyAlignment="1" applyProtection="1">
      <alignment horizontal="right" vertical="center" wrapText="1"/>
    </xf>
    <xf numFmtId="3" fontId="32" fillId="3" borderId="15" xfId="2" applyNumberFormat="1" applyFont="1" applyFill="1" applyBorder="1" applyAlignment="1" applyProtection="1"/>
    <xf numFmtId="3" fontId="32" fillId="3" borderId="16" xfId="2" applyNumberFormat="1" applyFont="1" applyFill="1" applyBorder="1" applyAlignment="1" applyProtection="1"/>
    <xf numFmtId="3" fontId="32" fillId="3" borderId="7" xfId="2" applyNumberFormat="1" applyFont="1" applyFill="1" applyBorder="1" applyAlignment="1" applyProtection="1"/>
    <xf numFmtId="0" fontId="32" fillId="3" borderId="0" xfId="2" applyNumberFormat="1" applyFont="1" applyFill="1" applyBorder="1" applyAlignment="1" applyProtection="1">
      <alignment horizontal="right"/>
    </xf>
    <xf numFmtId="9" fontId="32" fillId="3" borderId="0" xfId="2" applyNumberFormat="1" applyFont="1" applyFill="1" applyBorder="1" applyAlignment="1" applyProtection="1">
      <alignment horizontal="right"/>
    </xf>
    <xf numFmtId="0" fontId="8" fillId="0" borderId="0" xfId="0" applyFont="1"/>
    <xf numFmtId="16" fontId="0" fillId="0" borderId="1" xfId="0" applyNumberFormat="1" applyBorder="1" applyAlignment="1">
      <alignment horizontal="center"/>
    </xf>
    <xf numFmtId="16" fontId="8" fillId="0" borderId="1" xfId="0" quotePrefix="1" applyNumberFormat="1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 applyAlignment="1">
      <alignment horizontal="center" wrapText="1"/>
    </xf>
    <xf numFmtId="16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2" fillId="3" borderId="16" xfId="2" applyNumberFormat="1" applyFont="1" applyFill="1" applyBorder="1" applyAlignment="1" applyProtection="1">
      <alignment horizontal="center"/>
    </xf>
    <xf numFmtId="9" fontId="32" fillId="3" borderId="14" xfId="2" applyNumberFormat="1" applyFont="1" applyFill="1" applyBorder="1" applyAlignment="1" applyProtection="1">
      <alignment horizontal="center"/>
    </xf>
    <xf numFmtId="9" fontId="32" fillId="3" borderId="11" xfId="2" applyNumberFormat="1" applyFont="1" applyFill="1" applyBorder="1" applyAlignment="1" applyProtection="1">
      <alignment horizontal="center"/>
    </xf>
    <xf numFmtId="9" fontId="32" fillId="4" borderId="11" xfId="2" applyNumberFormat="1" applyFont="1" applyFill="1" applyBorder="1" applyAlignment="1" applyProtection="1">
      <alignment horizontal="center"/>
    </xf>
    <xf numFmtId="16" fontId="8" fillId="0" borderId="1" xfId="0" applyNumberFormat="1" applyFont="1" applyBorder="1" applyAlignment="1">
      <alignment horizontal="center"/>
    </xf>
    <xf numFmtId="0" fontId="3" fillId="0" borderId="1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164" fontId="4" fillId="0" borderId="1" xfId="5" applyNumberFormat="1" applyFont="1" applyBorder="1" applyAlignment="1"/>
    <xf numFmtId="0" fontId="16" fillId="0" borderId="6" xfId="13" applyFont="1" applyFill="1" applyBorder="1" applyAlignment="1">
      <alignment horizontal="center"/>
    </xf>
    <xf numFmtId="0" fontId="16" fillId="0" borderId="10" xfId="13" applyFont="1" applyFill="1" applyBorder="1" applyAlignment="1">
      <alignment horizontal="center"/>
    </xf>
    <xf numFmtId="0" fontId="16" fillId="0" borderId="5" xfId="13" applyFont="1" applyFill="1" applyBorder="1" applyAlignment="1" applyProtection="1">
      <alignment horizontal="center"/>
    </xf>
    <xf numFmtId="49" fontId="16" fillId="0" borderId="6" xfId="13" applyNumberFormat="1" applyFont="1" applyFill="1" applyBorder="1" applyAlignment="1">
      <alignment horizontal="center"/>
    </xf>
    <xf numFmtId="0" fontId="16" fillId="0" borderId="6" xfId="13" applyFont="1" applyFill="1" applyBorder="1"/>
    <xf numFmtId="49" fontId="16" fillId="0" borderId="10" xfId="13" applyNumberFormat="1" applyFont="1" applyFill="1" applyBorder="1" applyAlignment="1">
      <alignment horizontal="center"/>
    </xf>
    <xf numFmtId="49" fontId="16" fillId="0" borderId="5" xfId="13" applyNumberFormat="1" applyFont="1" applyFill="1" applyBorder="1" applyAlignment="1">
      <alignment horizontal="center"/>
    </xf>
    <xf numFmtId="0" fontId="27" fillId="0" borderId="0" xfId="13" applyFont="1" applyFill="1"/>
    <xf numFmtId="0" fontId="27" fillId="0" borderId="1" xfId="13" applyFont="1" applyFill="1" applyBorder="1"/>
    <xf numFmtId="4" fontId="27" fillId="0" borderId="1" xfId="13" applyNumberFormat="1" applyFont="1" applyFill="1" applyBorder="1"/>
    <xf numFmtId="169" fontId="27" fillId="3" borderId="1" xfId="13" applyNumberFormat="1" applyFont="1" applyFill="1" applyBorder="1" applyAlignment="1">
      <alignment horizontal="right"/>
    </xf>
    <xf numFmtId="169" fontId="27" fillId="3" borderId="1" xfId="13" applyNumberFormat="1" applyFont="1" applyFill="1" applyBorder="1"/>
    <xf numFmtId="169" fontId="27" fillId="0" borderId="1" xfId="13" applyNumberFormat="1" applyFont="1" applyFill="1" applyBorder="1"/>
    <xf numFmtId="0" fontId="34" fillId="0" borderId="0" xfId="7" applyFont="1"/>
    <xf numFmtId="0" fontId="6" fillId="0" borderId="11" xfId="7" applyFont="1" applyFill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17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166" fontId="6" fillId="0" borderId="1" xfId="7" applyNumberFormat="1" applyFont="1" applyFill="1" applyBorder="1" applyAlignment="1">
      <alignment horizontal="center" vertical="center" wrapText="1"/>
    </xf>
    <xf numFmtId="0" fontId="6" fillId="0" borderId="14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17" xfId="7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166" fontId="6" fillId="0" borderId="1" xfId="7" applyNumberFormat="1" applyFont="1" applyFill="1" applyBorder="1" applyAlignment="1">
      <alignment horizontal="center"/>
    </xf>
    <xf numFmtId="0" fontId="8" fillId="0" borderId="1" xfId="7" applyFont="1" applyFill="1" applyBorder="1" applyAlignment="1">
      <alignment vertical="center"/>
    </xf>
    <xf numFmtId="0" fontId="8" fillId="0" borderId="1" xfId="7" applyFont="1" applyFill="1" applyBorder="1" applyAlignment="1">
      <alignment horizontal="justify" vertical="center" wrapText="1"/>
    </xf>
    <xf numFmtId="4" fontId="8" fillId="0" borderId="5" xfId="0" applyNumberFormat="1" applyFont="1" applyBorder="1"/>
    <xf numFmtId="43" fontId="8" fillId="0" borderId="1" xfId="7" applyNumberFormat="1" applyFont="1" applyBorder="1"/>
    <xf numFmtId="4" fontId="8" fillId="0" borderId="1" xfId="0" applyNumberFormat="1" applyFont="1" applyBorder="1"/>
    <xf numFmtId="166" fontId="8" fillId="0" borderId="1" xfId="7" applyNumberFormat="1" applyFont="1" applyBorder="1"/>
    <xf numFmtId="166" fontId="34" fillId="0" borderId="0" xfId="7" applyNumberFormat="1" applyFont="1"/>
    <xf numFmtId="0" fontId="34" fillId="0" borderId="0" xfId="7" applyFont="1" applyFill="1"/>
    <xf numFmtId="0" fontId="34" fillId="0" borderId="1" xfId="7" applyFont="1" applyFill="1" applyBorder="1" applyAlignment="1">
      <alignment horizontal="justify" vertical="center" wrapText="1"/>
    </xf>
    <xf numFmtId="0" fontId="34" fillId="0" borderId="1" xfId="7" applyFont="1" applyBorder="1"/>
    <xf numFmtId="43" fontId="34" fillId="0" borderId="1" xfId="7" applyNumberFormat="1" applyFont="1" applyBorder="1"/>
    <xf numFmtId="43" fontId="8" fillId="0" borderId="0" xfId="7" applyNumberFormat="1" applyFont="1"/>
    <xf numFmtId="0" fontId="8" fillId="0" borderId="0" xfId="7" applyFont="1"/>
    <xf numFmtId="166" fontId="8" fillId="0" borderId="0" xfId="7" applyNumberFormat="1" applyFont="1"/>
    <xf numFmtId="3" fontId="32" fillId="4" borderId="9" xfId="2" applyNumberFormat="1" applyFont="1" applyFill="1" applyBorder="1" applyAlignment="1" applyProtection="1">
      <alignment horizontal="center"/>
    </xf>
    <xf numFmtId="3" fontId="32" fillId="4" borderId="7" xfId="2" applyNumberFormat="1" applyFont="1" applyFill="1" applyBorder="1" applyAlignment="1" applyProtection="1">
      <alignment horizontal="center"/>
    </xf>
    <xf numFmtId="0" fontId="31" fillId="3" borderId="0" xfId="2" applyFont="1" applyFill="1" applyAlignment="1">
      <alignment horizontal="center" vertical="center"/>
    </xf>
    <xf numFmtId="0" fontId="31" fillId="3" borderId="11" xfId="2" applyFont="1" applyFill="1" applyBorder="1" applyAlignment="1">
      <alignment horizontal="center" vertical="center"/>
    </xf>
    <xf numFmtId="0" fontId="31" fillId="3" borderId="7" xfId="2" applyFont="1" applyFill="1" applyBorder="1" applyAlignment="1">
      <alignment horizontal="center" vertical="center"/>
    </xf>
    <xf numFmtId="0" fontId="31" fillId="3" borderId="1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9" fillId="0" borderId="0" xfId="3" applyAlignment="1">
      <alignment horizontal="left" wrapText="1"/>
    </xf>
    <xf numFmtId="0" fontId="23" fillId="0" borderId="0" xfId="2" applyFont="1" applyAlignment="1">
      <alignment horizontal="center" vertical="center"/>
    </xf>
    <xf numFmtId="0" fontId="8" fillId="0" borderId="0" xfId="8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" fillId="0" borderId="0" xfId="4" applyFont="1" applyAlignment="1">
      <alignment horizontal="left" vertical="center"/>
    </xf>
    <xf numFmtId="0" fontId="35" fillId="0" borderId="0" xfId="7" applyFont="1" applyAlignment="1">
      <alignment horizontal="center"/>
    </xf>
    <xf numFmtId="0" fontId="35" fillId="0" borderId="0" xfId="7" applyFont="1" applyAlignment="1">
      <alignment horizontal="center" vertical="center"/>
    </xf>
    <xf numFmtId="0" fontId="35" fillId="0" borderId="0" xfId="7" applyFont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/>
    </xf>
    <xf numFmtId="0" fontId="29" fillId="3" borderId="0" xfId="13" applyFont="1" applyFill="1" applyAlignment="1">
      <alignment horizontal="center" vertical="center" wrapText="1"/>
    </xf>
    <xf numFmtId="0" fontId="27" fillId="3" borderId="0" xfId="13" applyFont="1" applyFill="1" applyAlignment="1">
      <alignment horizontal="center"/>
    </xf>
    <xf numFmtId="0" fontId="16" fillId="3" borderId="0" xfId="13" applyFont="1" applyFill="1" applyBorder="1" applyAlignment="1" applyProtection="1">
      <alignment horizontal="center"/>
    </xf>
    <xf numFmtId="0" fontId="16" fillId="0" borderId="11" xfId="13" applyFont="1" applyFill="1" applyBorder="1" applyAlignment="1" applyProtection="1">
      <alignment horizontal="center" vertical="center" wrapText="1"/>
    </xf>
    <xf numFmtId="0" fontId="16" fillId="0" borderId="7" xfId="13" applyFont="1" applyFill="1" applyBorder="1" applyAlignment="1" applyProtection="1">
      <alignment horizontal="center" vertical="center" wrapText="1"/>
    </xf>
    <xf numFmtId="0" fontId="16" fillId="0" borderId="12" xfId="13" applyFont="1" applyFill="1" applyBorder="1" applyAlignment="1" applyProtection="1">
      <alignment horizontal="center" vertical="center" wrapText="1"/>
    </xf>
    <xf numFmtId="0" fontId="16" fillId="0" borderId="13" xfId="13" applyFont="1" applyFill="1" applyBorder="1" applyAlignment="1" applyProtection="1">
      <alignment horizontal="center" vertical="center" wrapText="1"/>
    </xf>
    <xf numFmtId="0" fontId="16" fillId="0" borderId="14" xfId="13" applyFont="1" applyFill="1" applyBorder="1" applyAlignment="1" applyProtection="1">
      <alignment horizontal="center" vertical="center" wrapText="1"/>
    </xf>
    <xf numFmtId="0" fontId="16" fillId="0" borderId="15" xfId="13" applyFont="1" applyFill="1" applyBorder="1" applyAlignment="1" applyProtection="1">
      <alignment horizontal="center" vertical="center" wrapText="1"/>
    </xf>
    <xf numFmtId="0" fontId="26" fillId="0" borderId="11" xfId="13" applyFont="1" applyFill="1" applyBorder="1" applyAlignment="1">
      <alignment horizontal="center" vertical="center" wrapText="1"/>
    </xf>
    <xf numFmtId="0" fontId="26" fillId="0" borderId="7" xfId="13" applyFont="1" applyFill="1" applyBorder="1" applyAlignment="1">
      <alignment horizontal="center" vertical="center" wrapText="1"/>
    </xf>
    <xf numFmtId="0" fontId="26" fillId="0" borderId="12" xfId="13" applyFont="1" applyFill="1" applyBorder="1" applyAlignment="1">
      <alignment horizontal="center" vertical="center" wrapText="1"/>
    </xf>
    <xf numFmtId="0" fontId="26" fillId="0" borderId="13" xfId="13" applyFont="1" applyFill="1" applyBorder="1" applyAlignment="1">
      <alignment horizontal="center" vertical="center" wrapText="1"/>
    </xf>
    <xf numFmtId="0" fontId="26" fillId="0" borderId="14" xfId="13" applyFont="1" applyFill="1" applyBorder="1" applyAlignment="1">
      <alignment horizontal="center" vertical="center" wrapText="1"/>
    </xf>
    <xf numFmtId="0" fontId="26" fillId="0" borderId="15" xfId="13" applyFont="1" applyFill="1" applyBorder="1" applyAlignment="1">
      <alignment horizontal="center" vertical="center" wrapText="1"/>
    </xf>
  </cellXfs>
  <cellStyles count="16">
    <cellStyle name="Hipervínculo" xfId="3" builtinId="8"/>
    <cellStyle name="Millares" xfId="1" builtinId="3"/>
    <cellStyle name="Millares 2" xfId="12"/>
    <cellStyle name="Millares 3" xfId="14"/>
    <cellStyle name="Millares 4" xfId="11"/>
    <cellStyle name="Normal" xfId="0" builtinId="0"/>
    <cellStyle name="Normal 2" xfId="5"/>
    <cellStyle name="Normal 2 2" xfId="4"/>
    <cellStyle name="Normal 2 4" xfId="15"/>
    <cellStyle name="Normal 3" xfId="7"/>
    <cellStyle name="Normal 3 4" xfId="10"/>
    <cellStyle name="Normal 4" xfId="6"/>
    <cellStyle name="Normal 5" xfId="13"/>
    <cellStyle name="Normal 6" xfId="9"/>
    <cellStyle name="Normal_COEFICIENTES DE PARTICIPACIONES 2011" xfId="2"/>
    <cellStyle name="Normal_PROYECTO RAMO 33 2011 (SEDESORE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8934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850" y="703897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76200</xdr:colOff>
      <xdr:row>52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3850" y="7153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142875</xdr:rowOff>
    </xdr:from>
    <xdr:to>
      <xdr:col>2</xdr:col>
      <xdr:colOff>352425</xdr:colOff>
      <xdr:row>7</xdr:row>
      <xdr:rowOff>142875</xdr:rowOff>
    </xdr:to>
    <xdr:pic>
      <xdr:nvPicPr>
        <xdr:cNvPr id="2" name="9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3" name="1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4" name="2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</xdr:row>
      <xdr:rowOff>142875</xdr:rowOff>
    </xdr:from>
    <xdr:ext cx="352425" cy="0"/>
    <xdr:pic>
      <xdr:nvPicPr>
        <xdr:cNvPr id="5" name="2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52" t="-14706" r="43973"/>
        <a:stretch/>
      </xdr:blipFill>
      <xdr:spPr bwMode="auto">
        <a:xfrm>
          <a:off x="1476375" y="962025"/>
          <a:ext cx="352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129887</xdr:colOff>
      <xdr:row>7</xdr:row>
      <xdr:rowOff>138545</xdr:rowOff>
    </xdr:from>
    <xdr:to>
      <xdr:col>4</xdr:col>
      <xdr:colOff>539462</xdr:colOff>
      <xdr:row>7</xdr:row>
      <xdr:rowOff>510020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00B050"/>
            </a:clrFrom>
            <a:clrTo>
              <a:srgbClr val="00B05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864"/>
        <a:stretch>
          <a:fillRect/>
        </a:stretch>
      </xdr:blipFill>
      <xdr:spPr bwMode="auto">
        <a:xfrm>
          <a:off x="3158837" y="957695"/>
          <a:ext cx="4095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99" mc:Ignorable="a14" a14:legacySpreadsheetColorIndex="6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negi.org.mx/sistemas/olap/consulta/general_ver4/MDXQueryDatos.asp?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="118" zoomScaleNormal="118" workbookViewId="0">
      <selection activeCell="G4" sqref="G4:H4"/>
    </sheetView>
  </sheetViews>
  <sheetFormatPr baseColWidth="10" defaultRowHeight="9" x14ac:dyDescent="0.15"/>
  <cols>
    <col min="1" max="1" width="4.85546875" style="69" customWidth="1"/>
    <col min="2" max="2" width="20.42578125" style="69" bestFit="1" customWidth="1"/>
    <col min="3" max="3" width="10" style="69" bestFit="1" customWidth="1"/>
    <col min="4" max="4" width="13.85546875" style="69" customWidth="1"/>
    <col min="5" max="5" width="10" style="69" bestFit="1" customWidth="1"/>
    <col min="6" max="6" width="13" style="69" bestFit="1" customWidth="1"/>
    <col min="7" max="8" width="13" style="69" customWidth="1"/>
    <col min="9" max="16384" width="11.42578125" style="69"/>
  </cols>
  <sheetData>
    <row r="1" spans="1:8" x14ac:dyDescent="0.15">
      <c r="A1" s="150" t="s">
        <v>129</v>
      </c>
      <c r="B1" s="150"/>
      <c r="C1" s="150"/>
      <c r="D1" s="150"/>
      <c r="E1" s="150"/>
      <c r="F1" s="150"/>
      <c r="G1" s="150"/>
      <c r="H1" s="150"/>
    </row>
    <row r="2" spans="1:8" x14ac:dyDescent="0.15">
      <c r="A2" s="150" t="s">
        <v>130</v>
      </c>
      <c r="B2" s="150"/>
      <c r="C2" s="150"/>
      <c r="D2" s="150"/>
      <c r="E2" s="150"/>
      <c r="F2" s="150"/>
      <c r="G2" s="150"/>
      <c r="H2" s="150"/>
    </row>
    <row r="3" spans="1:8" x14ac:dyDescent="0.15">
      <c r="A3" s="150"/>
      <c r="B3" s="150"/>
    </row>
    <row r="4" spans="1:8" s="80" customFormat="1" ht="29.25" customHeight="1" x14ac:dyDescent="0.15">
      <c r="A4" s="151" t="s">
        <v>121</v>
      </c>
      <c r="B4" s="152"/>
      <c r="C4" s="153" t="s">
        <v>122</v>
      </c>
      <c r="D4" s="153"/>
      <c r="E4" s="153" t="s">
        <v>123</v>
      </c>
      <c r="F4" s="153"/>
      <c r="G4" s="153" t="s">
        <v>128</v>
      </c>
      <c r="H4" s="153"/>
    </row>
    <row r="5" spans="1:8" s="80" customFormat="1" x14ac:dyDescent="0.15">
      <c r="A5" s="70"/>
      <c r="B5" s="71"/>
      <c r="C5" s="72" t="s">
        <v>124</v>
      </c>
      <c r="D5" s="72" t="s">
        <v>125</v>
      </c>
      <c r="E5" s="72" t="s">
        <v>124</v>
      </c>
      <c r="F5" s="72" t="s">
        <v>125</v>
      </c>
      <c r="G5" s="72" t="s">
        <v>124</v>
      </c>
      <c r="H5" s="72" t="s">
        <v>125</v>
      </c>
    </row>
    <row r="6" spans="1:8" ht="11.1" customHeight="1" x14ac:dyDescent="0.15">
      <c r="A6" s="73">
        <v>1</v>
      </c>
      <c r="B6" s="83" t="s">
        <v>6</v>
      </c>
      <c r="C6" s="84">
        <v>6.7937559798000001E-3</v>
      </c>
      <c r="D6" s="74">
        <f>+C6*$D$64</f>
        <v>20412150.818695318</v>
      </c>
      <c r="E6" s="84">
        <v>6.7937559798000001E-3</v>
      </c>
      <c r="F6" s="74">
        <f>+E6*$F$64</f>
        <v>5703644.2301064096</v>
      </c>
      <c r="G6" s="86">
        <v>1.8217421845831739E-2</v>
      </c>
      <c r="H6" s="74">
        <f>+G6*$H$64</f>
        <v>845301.52662516537</v>
      </c>
    </row>
    <row r="7" spans="1:8" ht="11.1" customHeight="1" x14ac:dyDescent="0.15">
      <c r="A7" s="73">
        <v>2</v>
      </c>
      <c r="B7" s="83" t="s">
        <v>7</v>
      </c>
      <c r="C7" s="84">
        <v>3.1316260138999998E-3</v>
      </c>
      <c r="D7" s="74">
        <f t="shared" ref="D7:D63" si="0">+C7*$D$64</f>
        <v>9409113.7058117092</v>
      </c>
      <c r="E7" s="84">
        <v>3.1316260138999998E-3</v>
      </c>
      <c r="F7" s="74">
        <f t="shared" ref="F7:F63" si="1">+E7*$F$64</f>
        <v>2629131.9114404954</v>
      </c>
      <c r="G7" s="86">
        <v>6.8317198717790066E-3</v>
      </c>
      <c r="H7" s="74">
        <f t="shared" ref="H7:H63" si="2">+G7*$H$64</f>
        <v>316996.73455229332</v>
      </c>
    </row>
    <row r="8" spans="1:8" ht="11.1" customHeight="1" x14ac:dyDescent="0.15">
      <c r="A8" s="73">
        <v>3</v>
      </c>
      <c r="B8" s="83" t="s">
        <v>8</v>
      </c>
      <c r="C8" s="84">
        <v>2.0427915520700002E-2</v>
      </c>
      <c r="D8" s="74">
        <f t="shared" si="0"/>
        <v>61376607.249348201</v>
      </c>
      <c r="E8" s="84">
        <v>2.0427915520700002E-2</v>
      </c>
      <c r="F8" s="74">
        <f t="shared" si="1"/>
        <v>17150095.299150229</v>
      </c>
      <c r="G8" s="86">
        <v>0</v>
      </c>
      <c r="H8" s="74">
        <f t="shared" si="2"/>
        <v>0</v>
      </c>
    </row>
    <row r="9" spans="1:8" ht="11.1" customHeight="1" x14ac:dyDescent="0.15">
      <c r="A9" s="73">
        <v>4</v>
      </c>
      <c r="B9" s="83" t="s">
        <v>9</v>
      </c>
      <c r="C9" s="84">
        <v>2.0424583563E-3</v>
      </c>
      <c r="D9" s="74">
        <f t="shared" si="0"/>
        <v>6136659.6229921514</v>
      </c>
      <c r="E9" s="84">
        <v>2.0424583563E-3</v>
      </c>
      <c r="F9" s="74">
        <f t="shared" si="1"/>
        <v>1714729.7980352337</v>
      </c>
      <c r="G9" s="86">
        <v>2.5571926813553274E-3</v>
      </c>
      <c r="H9" s="74">
        <f t="shared" si="2"/>
        <v>118655.58670800313</v>
      </c>
    </row>
    <row r="10" spans="1:8" ht="11.1" customHeight="1" x14ac:dyDescent="0.15">
      <c r="A10" s="73">
        <v>5</v>
      </c>
      <c r="B10" s="83" t="s">
        <v>10</v>
      </c>
      <c r="C10" s="84">
        <v>1.2413228653100001E-2</v>
      </c>
      <c r="D10" s="74">
        <f t="shared" si="0"/>
        <v>37296113.691367321</v>
      </c>
      <c r="E10" s="84">
        <v>1.2413228653100001E-2</v>
      </c>
      <c r="F10" s="74">
        <f t="shared" si="1"/>
        <v>10421428.175336033</v>
      </c>
      <c r="G10" s="86">
        <v>3.3717677342116711E-2</v>
      </c>
      <c r="H10" s="74">
        <f t="shared" si="2"/>
        <v>1564524.5728372564</v>
      </c>
    </row>
    <row r="11" spans="1:8" ht="11.1" customHeight="1" x14ac:dyDescent="0.15">
      <c r="A11" s="73">
        <v>6</v>
      </c>
      <c r="B11" s="83" t="s">
        <v>11</v>
      </c>
      <c r="C11" s="84">
        <v>6.5390897149999998E-3</v>
      </c>
      <c r="D11" s="74">
        <f t="shared" si="0"/>
        <v>19646994.369010113</v>
      </c>
      <c r="E11" s="84">
        <v>6.5390897149999998E-3</v>
      </c>
      <c r="F11" s="74">
        <f t="shared" si="1"/>
        <v>5489841.1768103987</v>
      </c>
      <c r="G11" s="86">
        <v>1.5377619048770346E-2</v>
      </c>
      <c r="H11" s="74">
        <f t="shared" si="2"/>
        <v>713532.62650389725</v>
      </c>
    </row>
    <row r="12" spans="1:8" ht="11.1" customHeight="1" x14ac:dyDescent="0.15">
      <c r="A12" s="73">
        <v>7</v>
      </c>
      <c r="B12" s="83" t="s">
        <v>12</v>
      </c>
      <c r="C12" s="84">
        <v>3.6273709272999994E-3</v>
      </c>
      <c r="D12" s="74">
        <f t="shared" si="0"/>
        <v>10898601.990349675</v>
      </c>
      <c r="E12" s="84">
        <v>3.6273709272999994E-3</v>
      </c>
      <c r="F12" s="74">
        <f t="shared" si="1"/>
        <v>3045330.6420580982</v>
      </c>
      <c r="G12" s="86">
        <v>0</v>
      </c>
      <c r="H12" s="74">
        <f t="shared" si="2"/>
        <v>0</v>
      </c>
    </row>
    <row r="13" spans="1:8" ht="11.1" customHeight="1" x14ac:dyDescent="0.15">
      <c r="A13" s="73">
        <v>8</v>
      </c>
      <c r="B13" s="83" t="s">
        <v>13</v>
      </c>
      <c r="C13" s="84">
        <v>6.9592398303999995E-3</v>
      </c>
      <c r="D13" s="74">
        <f t="shared" si="0"/>
        <v>20909354.622680794</v>
      </c>
      <c r="E13" s="84">
        <v>6.9592398303999995E-3</v>
      </c>
      <c r="F13" s="74">
        <f t="shared" si="1"/>
        <v>5842574.8912100578</v>
      </c>
      <c r="G13" s="86">
        <v>0</v>
      </c>
      <c r="H13" s="74">
        <f t="shared" si="2"/>
        <v>0</v>
      </c>
    </row>
    <row r="14" spans="1:8" ht="11.1" customHeight="1" x14ac:dyDescent="0.15">
      <c r="A14" s="73">
        <v>9</v>
      </c>
      <c r="B14" s="83" t="s">
        <v>14</v>
      </c>
      <c r="C14" s="84">
        <v>7.7899587034999992E-3</v>
      </c>
      <c r="D14" s="74">
        <f t="shared" si="0"/>
        <v>23405287.502235442</v>
      </c>
      <c r="E14" s="84">
        <v>7.7899587034999992E-3</v>
      </c>
      <c r="F14" s="74">
        <f t="shared" si="1"/>
        <v>6539998.3667492541</v>
      </c>
      <c r="G14" s="86">
        <v>3.4681189824416606E-2</v>
      </c>
      <c r="H14" s="74">
        <f t="shared" si="2"/>
        <v>1609232.2476719837</v>
      </c>
    </row>
    <row r="15" spans="1:8" ht="11.1" customHeight="1" x14ac:dyDescent="0.15">
      <c r="A15" s="73">
        <v>10</v>
      </c>
      <c r="B15" s="83" t="s">
        <v>15</v>
      </c>
      <c r="C15" s="84">
        <v>2.2289466118999997E-3</v>
      </c>
      <c r="D15" s="74">
        <f t="shared" si="0"/>
        <v>6696972.1232557623</v>
      </c>
      <c r="E15" s="84">
        <v>2.2289466118999997E-3</v>
      </c>
      <c r="F15" s="74">
        <f t="shared" si="1"/>
        <v>1871294.541631877</v>
      </c>
      <c r="G15" s="86">
        <v>0</v>
      </c>
      <c r="H15" s="74">
        <f t="shared" si="2"/>
        <v>0</v>
      </c>
    </row>
    <row r="16" spans="1:8" ht="11.1" customHeight="1" x14ac:dyDescent="0.15">
      <c r="A16" s="73">
        <v>11</v>
      </c>
      <c r="B16" s="83" t="s">
        <v>17</v>
      </c>
      <c r="C16" s="84">
        <v>1.0960954585499999E-2</v>
      </c>
      <c r="D16" s="74">
        <f t="shared" si="0"/>
        <v>32932689.778869946</v>
      </c>
      <c r="E16" s="84">
        <v>1.0960954585499999E-2</v>
      </c>
      <c r="F16" s="74">
        <f t="shared" si="1"/>
        <v>9202182.9403248448</v>
      </c>
      <c r="G16" s="86">
        <v>3.0542218584546404E-2</v>
      </c>
      <c r="H16" s="74">
        <f t="shared" si="2"/>
        <v>1417180.9938047712</v>
      </c>
    </row>
    <row r="17" spans="1:8" ht="11.1" customHeight="1" x14ac:dyDescent="0.15">
      <c r="A17" s="73">
        <v>12</v>
      </c>
      <c r="B17" s="83" t="s">
        <v>18</v>
      </c>
      <c r="C17" s="84">
        <v>1.6846063345800001E-2</v>
      </c>
      <c r="D17" s="74">
        <f t="shared" si="0"/>
        <v>50614768.434159696</v>
      </c>
      <c r="E17" s="84">
        <v>1.6846063345800001E-2</v>
      </c>
      <c r="F17" s="74">
        <f t="shared" si="1"/>
        <v>14142979.566526592</v>
      </c>
      <c r="G17" s="86">
        <v>0</v>
      </c>
      <c r="H17" s="74">
        <f t="shared" si="2"/>
        <v>0</v>
      </c>
    </row>
    <row r="18" spans="1:8" ht="11.1" customHeight="1" x14ac:dyDescent="0.15">
      <c r="A18" s="73">
        <v>13</v>
      </c>
      <c r="B18" s="83" t="s">
        <v>19</v>
      </c>
      <c r="C18" s="84">
        <v>6.2391657573499994E-2</v>
      </c>
      <c r="D18" s="74">
        <f t="shared" si="0"/>
        <v>187458591.0953145</v>
      </c>
      <c r="E18" s="84">
        <v>6.2391657573499994E-2</v>
      </c>
      <c r="F18" s="74">
        <f t="shared" si="1"/>
        <v>52380423.845653668</v>
      </c>
      <c r="G18" s="86">
        <v>0</v>
      </c>
      <c r="H18" s="74">
        <f t="shared" si="2"/>
        <v>0</v>
      </c>
    </row>
    <row r="19" spans="1:8" ht="11.1" customHeight="1" x14ac:dyDescent="0.15">
      <c r="A19" s="73">
        <v>14</v>
      </c>
      <c r="B19" s="83" t="s">
        <v>20</v>
      </c>
      <c r="C19" s="84">
        <v>5.9617057211000003E-3</v>
      </c>
      <c r="D19" s="74">
        <f t="shared" si="0"/>
        <v>17912217.730162628</v>
      </c>
      <c r="E19" s="84">
        <v>5.9617057211000003E-3</v>
      </c>
      <c r="F19" s="74">
        <f t="shared" si="1"/>
        <v>5005103.0002913661</v>
      </c>
      <c r="G19" s="86">
        <v>1.2908715563933979E-2</v>
      </c>
      <c r="H19" s="74">
        <f t="shared" si="2"/>
        <v>598973.72225917375</v>
      </c>
    </row>
    <row r="20" spans="1:8" ht="11.1" customHeight="1" x14ac:dyDescent="0.15">
      <c r="A20" s="73">
        <v>15</v>
      </c>
      <c r="B20" s="83" t="s">
        <v>16</v>
      </c>
      <c r="C20" s="84">
        <v>7.7250541045000001E-3</v>
      </c>
      <c r="D20" s="74">
        <f t="shared" si="0"/>
        <v>23210278.663596831</v>
      </c>
      <c r="E20" s="84">
        <v>7.7250541045000001E-3</v>
      </c>
      <c r="F20" s="74">
        <f t="shared" si="1"/>
        <v>6485508.2227560906</v>
      </c>
      <c r="G20" s="86">
        <v>2.4196713606443186E-2</v>
      </c>
      <c r="H20" s="74">
        <f t="shared" si="2"/>
        <v>1122744.9813661876</v>
      </c>
    </row>
    <row r="21" spans="1:8" ht="11.1" customHeight="1" x14ac:dyDescent="0.15">
      <c r="A21" s="73">
        <v>16</v>
      </c>
      <c r="B21" s="83" t="s">
        <v>21</v>
      </c>
      <c r="C21" s="84">
        <v>1.4658075717499998E-2</v>
      </c>
      <c r="D21" s="74">
        <f t="shared" si="0"/>
        <v>44040859.451986641</v>
      </c>
      <c r="E21" s="84">
        <v>1.4658075717499998E-2</v>
      </c>
      <c r="F21" s="74">
        <f t="shared" si="1"/>
        <v>12306071.816409713</v>
      </c>
      <c r="G21" s="86">
        <v>3.7758818746768459E-2</v>
      </c>
      <c r="H21" s="74">
        <f t="shared" si="2"/>
        <v>1752036.4517171916</v>
      </c>
    </row>
    <row r="22" spans="1:8" ht="11.1" customHeight="1" x14ac:dyDescent="0.15">
      <c r="A22" s="73">
        <v>17</v>
      </c>
      <c r="B22" s="83" t="s">
        <v>23</v>
      </c>
      <c r="C22" s="84">
        <v>9.4561738375999998E-3</v>
      </c>
      <c r="D22" s="74">
        <f t="shared" si="0"/>
        <v>28411507.141970441</v>
      </c>
      <c r="E22" s="84">
        <v>9.4561738375999998E-3</v>
      </c>
      <c r="F22" s="74">
        <f t="shared" si="1"/>
        <v>7938856.1361455014</v>
      </c>
      <c r="G22" s="86">
        <v>1.6629893707610578E-2</v>
      </c>
      <c r="H22" s="74">
        <f t="shared" si="2"/>
        <v>771639.07481638773</v>
      </c>
    </row>
    <row r="23" spans="1:8" ht="11.1" customHeight="1" x14ac:dyDescent="0.15">
      <c r="A23" s="73">
        <v>18</v>
      </c>
      <c r="B23" s="83" t="s">
        <v>24</v>
      </c>
      <c r="C23" s="84">
        <v>5.8650444146999998E-3</v>
      </c>
      <c r="D23" s="74">
        <f t="shared" si="0"/>
        <v>17621794.410509188</v>
      </c>
      <c r="E23" s="84">
        <v>5.8650444146999998E-3</v>
      </c>
      <c r="F23" s="74">
        <f t="shared" si="1"/>
        <v>4923951.7631609533</v>
      </c>
      <c r="G23" s="86">
        <v>1.5049116394111975E-2</v>
      </c>
      <c r="H23" s="74">
        <f t="shared" si="2"/>
        <v>698289.86614883225</v>
      </c>
    </row>
    <row r="24" spans="1:8" ht="11.1" customHeight="1" x14ac:dyDescent="0.15">
      <c r="A24" s="73">
        <v>19</v>
      </c>
      <c r="B24" s="83" t="s">
        <v>25</v>
      </c>
      <c r="C24" s="84">
        <v>2.3912999653999999E-3</v>
      </c>
      <c r="D24" s="74">
        <f t="shared" si="0"/>
        <v>7184770.2054089159</v>
      </c>
      <c r="E24" s="84">
        <v>2.3912999653999999E-3</v>
      </c>
      <c r="F24" s="74">
        <f t="shared" si="1"/>
        <v>2007597.0185948429</v>
      </c>
      <c r="G24" s="86">
        <v>6.0666335685353673E-3</v>
      </c>
      <c r="H24" s="74">
        <f t="shared" si="2"/>
        <v>281496.17768947751</v>
      </c>
    </row>
    <row r="25" spans="1:8" ht="11.1" customHeight="1" x14ac:dyDescent="0.15">
      <c r="A25" s="73">
        <v>20</v>
      </c>
      <c r="B25" s="83" t="s">
        <v>26</v>
      </c>
      <c r="C25" s="84">
        <v>3.4933304933199995E-2</v>
      </c>
      <c r="D25" s="74">
        <f t="shared" si="0"/>
        <v>104958713.70889939</v>
      </c>
      <c r="E25" s="84">
        <v>3.4933304933199995E-2</v>
      </c>
      <c r="F25" s="74">
        <f t="shared" si="1"/>
        <v>29327980.532892134</v>
      </c>
      <c r="G25" s="86">
        <v>0</v>
      </c>
      <c r="H25" s="74">
        <f t="shared" si="2"/>
        <v>0</v>
      </c>
    </row>
    <row r="26" spans="1:8" ht="11.1" customHeight="1" x14ac:dyDescent="0.15">
      <c r="A26" s="73">
        <v>21</v>
      </c>
      <c r="B26" s="83" t="s">
        <v>28</v>
      </c>
      <c r="C26" s="84">
        <v>2.0426549625599994E-2</v>
      </c>
      <c r="D26" s="74">
        <f t="shared" si="0"/>
        <v>61372503.354997747</v>
      </c>
      <c r="E26" s="84">
        <v>2.0426549625599994E-2</v>
      </c>
      <c r="F26" s="74">
        <f t="shared" si="1"/>
        <v>17148948.57269593</v>
      </c>
      <c r="G26" s="86">
        <v>5.2215287771034943E-2</v>
      </c>
      <c r="H26" s="74">
        <f t="shared" si="2"/>
        <v>2422827.0520137921</v>
      </c>
    </row>
    <row r="27" spans="1:8" ht="11.1" customHeight="1" x14ac:dyDescent="0.15">
      <c r="A27" s="73">
        <v>22</v>
      </c>
      <c r="B27" s="83" t="s">
        <v>29</v>
      </c>
      <c r="C27" s="84">
        <v>6.7525437199999986E-3</v>
      </c>
      <c r="D27" s="74">
        <f t="shared" si="0"/>
        <v>20288326.697676234</v>
      </c>
      <c r="E27" s="84">
        <v>6.7525437199999986E-3</v>
      </c>
      <c r="F27" s="74">
        <f t="shared" si="1"/>
        <v>5669044.8025560481</v>
      </c>
      <c r="G27" s="86">
        <v>1.8546923805857787E-2</v>
      </c>
      <c r="H27" s="74">
        <f t="shared" si="2"/>
        <v>860590.65547078918</v>
      </c>
    </row>
    <row r="28" spans="1:8" ht="11.1" customHeight="1" x14ac:dyDescent="0.15">
      <c r="A28" s="73">
        <v>23</v>
      </c>
      <c r="B28" s="83" t="s">
        <v>30</v>
      </c>
      <c r="C28" s="84">
        <v>5.6823402394E-3</v>
      </c>
      <c r="D28" s="74">
        <f t="shared" si="0"/>
        <v>17072851.352719419</v>
      </c>
      <c r="E28" s="84">
        <v>5.6823402394E-3</v>
      </c>
      <c r="F28" s="74">
        <f t="shared" si="1"/>
        <v>4770563.9143237807</v>
      </c>
      <c r="G28" s="86">
        <v>1.5404961018291467E-2</v>
      </c>
      <c r="H28" s="74">
        <f t="shared" si="2"/>
        <v>714801.31363057927</v>
      </c>
    </row>
    <row r="29" spans="1:8" ht="11.1" customHeight="1" x14ac:dyDescent="0.15">
      <c r="A29" s="73">
        <v>24</v>
      </c>
      <c r="B29" s="83" t="s">
        <v>31</v>
      </c>
      <c r="C29" s="84">
        <v>3.4747881324600001E-2</v>
      </c>
      <c r="D29" s="74">
        <f t="shared" si="0"/>
        <v>104401599.98928046</v>
      </c>
      <c r="E29" s="84">
        <v>3.4747881324600001E-2</v>
      </c>
      <c r="F29" s="74">
        <f t="shared" si="1"/>
        <v>29172309.605284281</v>
      </c>
      <c r="G29" s="86">
        <v>0</v>
      </c>
      <c r="H29" s="74">
        <f t="shared" si="2"/>
        <v>0</v>
      </c>
    </row>
    <row r="30" spans="1:8" ht="11.1" customHeight="1" x14ac:dyDescent="0.15">
      <c r="A30" s="73">
        <v>25</v>
      </c>
      <c r="B30" s="83" t="s">
        <v>32</v>
      </c>
      <c r="C30" s="84">
        <v>1.0838628225299999E-2</v>
      </c>
      <c r="D30" s="74">
        <f t="shared" si="0"/>
        <v>32565154.630282231</v>
      </c>
      <c r="E30" s="84">
        <v>1.0838628225299999E-2</v>
      </c>
      <c r="F30" s="74">
        <f t="shared" si="1"/>
        <v>9099484.8097739164</v>
      </c>
      <c r="G30" s="86">
        <v>0</v>
      </c>
      <c r="H30" s="74">
        <f t="shared" si="2"/>
        <v>0</v>
      </c>
    </row>
    <row r="31" spans="1:8" ht="11.1" customHeight="1" x14ac:dyDescent="0.15">
      <c r="A31" s="73">
        <v>26</v>
      </c>
      <c r="B31" s="83" t="s">
        <v>33</v>
      </c>
      <c r="C31" s="84">
        <v>3.9497232876999997E-3</v>
      </c>
      <c r="D31" s="74">
        <f t="shared" si="0"/>
        <v>11867124.41252842</v>
      </c>
      <c r="E31" s="84">
        <v>3.9497232876999997E-3</v>
      </c>
      <c r="F31" s="74">
        <f t="shared" si="1"/>
        <v>3315959.0228717946</v>
      </c>
      <c r="G31" s="86">
        <v>1.2792075433518745E-2</v>
      </c>
      <c r="H31" s="74">
        <f t="shared" si="2"/>
        <v>593561.53599373274</v>
      </c>
    </row>
    <row r="32" spans="1:8" ht="11.1" customHeight="1" x14ac:dyDescent="0.15">
      <c r="A32" s="73">
        <v>27</v>
      </c>
      <c r="B32" s="83" t="s">
        <v>34</v>
      </c>
      <c r="C32" s="84">
        <v>3.8086743704999998E-3</v>
      </c>
      <c r="D32" s="74">
        <f t="shared" si="0"/>
        <v>11443336.484427884</v>
      </c>
      <c r="E32" s="84">
        <v>3.8086743704999998E-3</v>
      </c>
      <c r="F32" s="74">
        <f t="shared" si="1"/>
        <v>3197542.5173124918</v>
      </c>
      <c r="G32" s="86">
        <v>0</v>
      </c>
      <c r="H32" s="74">
        <f t="shared" si="2"/>
        <v>0</v>
      </c>
    </row>
    <row r="33" spans="1:8" ht="11.1" customHeight="1" x14ac:dyDescent="0.15">
      <c r="A33" s="73">
        <v>28</v>
      </c>
      <c r="B33" s="83" t="s">
        <v>35</v>
      </c>
      <c r="C33" s="84">
        <v>0.30911110678530002</v>
      </c>
      <c r="D33" s="74">
        <f t="shared" si="0"/>
        <v>928738469.58823586</v>
      </c>
      <c r="E33" s="84">
        <v>0.30911110678530002</v>
      </c>
      <c r="F33" s="74">
        <f t="shared" si="1"/>
        <v>259511790.81496608</v>
      </c>
      <c r="G33" s="86">
        <v>0</v>
      </c>
      <c r="H33" s="74">
        <f t="shared" si="2"/>
        <v>0</v>
      </c>
    </row>
    <row r="34" spans="1:8" ht="11.1" customHeight="1" x14ac:dyDescent="0.15">
      <c r="A34" s="73">
        <v>29</v>
      </c>
      <c r="B34" s="83" t="s">
        <v>36</v>
      </c>
      <c r="C34" s="84">
        <v>7.1427462366000002E-3</v>
      </c>
      <c r="D34" s="74">
        <f t="shared" si="0"/>
        <v>21460708.019930936</v>
      </c>
      <c r="E34" s="84">
        <v>7.1427462366000002E-3</v>
      </c>
      <c r="F34" s="74">
        <f t="shared" si="1"/>
        <v>5996636.2466697237</v>
      </c>
      <c r="G34" s="86">
        <v>1.7446277480558811E-2</v>
      </c>
      <c r="H34" s="74">
        <f t="shared" si="2"/>
        <v>809519.87131026981</v>
      </c>
    </row>
    <row r="35" spans="1:8" ht="11.1" customHeight="1" x14ac:dyDescent="0.15">
      <c r="A35" s="73">
        <v>30</v>
      </c>
      <c r="B35" s="83" t="s">
        <v>37</v>
      </c>
      <c r="C35" s="84">
        <v>2.2062085273999998E-3</v>
      </c>
      <c r="D35" s="74">
        <f t="shared" si="0"/>
        <v>6628654.5075624324</v>
      </c>
      <c r="E35" s="84">
        <v>2.2062085273999998E-3</v>
      </c>
      <c r="F35" s="74">
        <f t="shared" si="1"/>
        <v>1852204.9621933887</v>
      </c>
      <c r="G35" s="86">
        <v>4.5147932607636932E-3</v>
      </c>
      <c r="H35" s="74">
        <f t="shared" si="2"/>
        <v>209489.66698016963</v>
      </c>
    </row>
    <row r="36" spans="1:8" ht="11.1" customHeight="1" x14ac:dyDescent="0.15">
      <c r="A36" s="73">
        <v>31</v>
      </c>
      <c r="B36" s="83" t="s">
        <v>38</v>
      </c>
      <c r="C36" s="84">
        <v>5.7573755960999996E-3</v>
      </c>
      <c r="D36" s="74">
        <f t="shared" si="0"/>
        <v>17298298.516592983</v>
      </c>
      <c r="E36" s="84">
        <v>5.7573755960999996E-3</v>
      </c>
      <c r="F36" s="74">
        <f t="shared" si="1"/>
        <v>4833559.256012301</v>
      </c>
      <c r="G36" s="86">
        <v>1.6104541867287964E-2</v>
      </c>
      <c r="H36" s="74">
        <f t="shared" si="2"/>
        <v>747262.37012138974</v>
      </c>
    </row>
    <row r="37" spans="1:8" ht="11.1" customHeight="1" x14ac:dyDescent="0.15">
      <c r="A37" s="73">
        <v>32</v>
      </c>
      <c r="B37" s="83" t="s">
        <v>39</v>
      </c>
      <c r="C37" s="84">
        <v>5.0064695335999988E-3</v>
      </c>
      <c r="D37" s="74">
        <f t="shared" si="0"/>
        <v>15042166.879837627</v>
      </c>
      <c r="E37" s="84">
        <v>5.0064695335999988E-3</v>
      </c>
      <c r="F37" s="74">
        <f t="shared" si="1"/>
        <v>4203141.9958892586</v>
      </c>
      <c r="G37" s="86">
        <v>1.4121936947462053E-2</v>
      </c>
      <c r="H37" s="74">
        <f t="shared" si="2"/>
        <v>655268.07040071534</v>
      </c>
    </row>
    <row r="38" spans="1:8" ht="11.1" customHeight="1" x14ac:dyDescent="0.15">
      <c r="A38" s="73">
        <v>33</v>
      </c>
      <c r="B38" s="83" t="s">
        <v>40</v>
      </c>
      <c r="C38" s="84">
        <v>1.3980901836000001E-2</v>
      </c>
      <c r="D38" s="74">
        <f t="shared" si="0"/>
        <v>42006259.528062642</v>
      </c>
      <c r="E38" s="84">
        <v>1.3980901836000001E-2</v>
      </c>
      <c r="F38" s="74">
        <f t="shared" si="1"/>
        <v>11737555.827098314</v>
      </c>
      <c r="G38" s="86">
        <v>0</v>
      </c>
      <c r="H38" s="74">
        <f t="shared" si="2"/>
        <v>0</v>
      </c>
    </row>
    <row r="39" spans="1:8" ht="11.1" customHeight="1" x14ac:dyDescent="0.15">
      <c r="A39" s="73">
        <v>34</v>
      </c>
      <c r="B39" s="83" t="s">
        <v>41</v>
      </c>
      <c r="C39" s="84">
        <v>4.0553204817999995E-3</v>
      </c>
      <c r="D39" s="74">
        <f t="shared" si="0"/>
        <v>12184396.015807832</v>
      </c>
      <c r="E39" s="84">
        <v>4.0553204817999995E-3</v>
      </c>
      <c r="F39" s="74">
        <f t="shared" si="1"/>
        <v>3404612.314016588</v>
      </c>
      <c r="G39" s="86">
        <v>6.8277805067871291E-3</v>
      </c>
      <c r="H39" s="74">
        <f t="shared" si="2"/>
        <v>316813.9451724487</v>
      </c>
    </row>
    <row r="40" spans="1:8" ht="11.1" customHeight="1" x14ac:dyDescent="0.15">
      <c r="A40" s="73">
        <v>35</v>
      </c>
      <c r="B40" s="83" t="s">
        <v>42</v>
      </c>
      <c r="C40" s="84">
        <v>0.11257585725619999</v>
      </c>
      <c r="D40" s="74">
        <f t="shared" si="0"/>
        <v>338239316.17354292</v>
      </c>
      <c r="E40" s="84">
        <v>0.11257585725619999</v>
      </c>
      <c r="F40" s="74">
        <f t="shared" si="1"/>
        <v>94512172.735928953</v>
      </c>
      <c r="G40" s="86">
        <v>0.35743626407521412</v>
      </c>
      <c r="H40" s="74">
        <f t="shared" si="2"/>
        <v>16585300.722072598</v>
      </c>
    </row>
    <row r="41" spans="1:8" ht="11.1" customHeight="1" x14ac:dyDescent="0.15">
      <c r="A41" s="73">
        <v>36</v>
      </c>
      <c r="B41" s="83" t="s">
        <v>43</v>
      </c>
      <c r="C41" s="84">
        <v>1.0966138326599999E-2</v>
      </c>
      <c r="D41" s="74">
        <f t="shared" si="0"/>
        <v>32948264.566285457</v>
      </c>
      <c r="E41" s="84">
        <v>1.0966138326599999E-2</v>
      </c>
      <c r="F41" s="74">
        <f t="shared" si="1"/>
        <v>9206534.9092656318</v>
      </c>
      <c r="G41" s="86">
        <v>2.1395798274941511E-2</v>
      </c>
      <c r="H41" s="74">
        <f t="shared" si="2"/>
        <v>992780.48772364063</v>
      </c>
    </row>
    <row r="42" spans="1:8" ht="11.1" customHeight="1" x14ac:dyDescent="0.15">
      <c r="A42" s="73">
        <v>37</v>
      </c>
      <c r="B42" s="83" t="s">
        <v>44</v>
      </c>
      <c r="C42" s="84">
        <v>3.5813538975699999E-2</v>
      </c>
      <c r="D42" s="74">
        <f t="shared" si="0"/>
        <v>107603417.18142372</v>
      </c>
      <c r="E42" s="84">
        <v>3.5813538975699999E-2</v>
      </c>
      <c r="F42" s="74">
        <f t="shared" si="1"/>
        <v>30066974.078226417</v>
      </c>
      <c r="G42" s="86">
        <v>0</v>
      </c>
      <c r="H42" s="74">
        <f t="shared" si="2"/>
        <v>0</v>
      </c>
    </row>
    <row r="43" spans="1:8" ht="11.1" customHeight="1" x14ac:dyDescent="0.15">
      <c r="A43" s="73">
        <v>38</v>
      </c>
      <c r="B43" s="83" t="s">
        <v>45</v>
      </c>
      <c r="C43" s="84">
        <v>5.6269355707999997E-3</v>
      </c>
      <c r="D43" s="74">
        <f t="shared" si="0"/>
        <v>16906385.489817418</v>
      </c>
      <c r="E43" s="84">
        <v>5.6269355707999997E-3</v>
      </c>
      <c r="F43" s="74">
        <f t="shared" si="1"/>
        <v>4724049.3619434861</v>
      </c>
      <c r="G43" s="86">
        <v>1.4789892952291734E-2</v>
      </c>
      <c r="H43" s="74">
        <f t="shared" si="2"/>
        <v>686261.71128904796</v>
      </c>
    </row>
    <row r="44" spans="1:8" ht="11.1" customHeight="1" x14ac:dyDescent="0.15">
      <c r="A44" s="73">
        <v>39</v>
      </c>
      <c r="B44" s="83" t="s">
        <v>46</v>
      </c>
      <c r="C44" s="84">
        <v>5.5371797393999993E-3</v>
      </c>
      <c r="D44" s="74">
        <f t="shared" si="0"/>
        <v>16636709.985892689</v>
      </c>
      <c r="E44" s="84">
        <v>5.5371797393999993E-3</v>
      </c>
      <c r="F44" s="74">
        <f t="shared" si="1"/>
        <v>4648695.5618651258</v>
      </c>
      <c r="G44" s="86">
        <v>1.5095819481586944E-2</v>
      </c>
      <c r="H44" s="74">
        <f t="shared" si="2"/>
        <v>700456.92312729987</v>
      </c>
    </row>
    <row r="45" spans="1:8" ht="11.1" customHeight="1" x14ac:dyDescent="0.15">
      <c r="A45" s="73">
        <v>40</v>
      </c>
      <c r="B45" s="83" t="s">
        <v>47</v>
      </c>
      <c r="C45" s="84">
        <v>1.3770735687100001E-2</v>
      </c>
      <c r="D45" s="74">
        <f t="shared" si="0"/>
        <v>41374805.713547297</v>
      </c>
      <c r="E45" s="84">
        <v>1.3770735687100001E-2</v>
      </c>
      <c r="F45" s="74">
        <f t="shared" si="1"/>
        <v>11561112.495000234</v>
      </c>
      <c r="G45" s="86">
        <v>0</v>
      </c>
      <c r="H45" s="74">
        <f t="shared" si="2"/>
        <v>0</v>
      </c>
    </row>
    <row r="46" spans="1:8" ht="11.1" customHeight="1" x14ac:dyDescent="0.15">
      <c r="A46" s="73">
        <v>41</v>
      </c>
      <c r="B46" s="83" t="s">
        <v>48</v>
      </c>
      <c r="C46" s="84">
        <v>7.9603547571000001E-3</v>
      </c>
      <c r="D46" s="74">
        <f t="shared" si="0"/>
        <v>23917250.244985603</v>
      </c>
      <c r="E46" s="84">
        <v>7.9603547571000001E-3</v>
      </c>
      <c r="F46" s="74">
        <f t="shared" si="1"/>
        <v>6683053.0291242711</v>
      </c>
      <c r="G46" s="86">
        <v>1.8506503133162707E-2</v>
      </c>
      <c r="H46" s="74">
        <f t="shared" si="2"/>
        <v>858715.1070740117</v>
      </c>
    </row>
    <row r="47" spans="1:8" ht="11.1" customHeight="1" x14ac:dyDescent="0.15">
      <c r="A47" s="73">
        <v>42</v>
      </c>
      <c r="B47" s="83" t="s">
        <v>49</v>
      </c>
      <c r="C47" s="84">
        <v>7.4399886968999993E-3</v>
      </c>
      <c r="D47" s="74">
        <f t="shared" si="0"/>
        <v>22353786.597878661</v>
      </c>
      <c r="E47" s="84">
        <v>7.4399886968999993E-3</v>
      </c>
      <c r="F47" s="74">
        <f t="shared" si="1"/>
        <v>6246183.8089715755</v>
      </c>
      <c r="G47" s="86">
        <v>2.418709521932277E-2</v>
      </c>
      <c r="H47" s="74">
        <f t="shared" si="2"/>
        <v>1122298.681259325</v>
      </c>
    </row>
    <row r="48" spans="1:8" ht="11.1" customHeight="1" x14ac:dyDescent="0.15">
      <c r="A48" s="73">
        <v>43</v>
      </c>
      <c r="B48" s="83" t="s">
        <v>50</v>
      </c>
      <c r="C48" s="84">
        <v>5.2947368077999992E-3</v>
      </c>
      <c r="D48" s="74">
        <f t="shared" si="0"/>
        <v>15908279.100317737</v>
      </c>
      <c r="E48" s="84">
        <v>5.2947368077999992E-3</v>
      </c>
      <c r="F48" s="74">
        <f t="shared" si="1"/>
        <v>4445154.5115150753</v>
      </c>
      <c r="G48" s="86">
        <v>1.4015474329063651E-2</v>
      </c>
      <c r="H48" s="74">
        <f t="shared" si="2"/>
        <v>650328.12804101896</v>
      </c>
    </row>
    <row r="49" spans="1:8" ht="11.1" customHeight="1" x14ac:dyDescent="0.15">
      <c r="A49" s="73">
        <v>44</v>
      </c>
      <c r="B49" s="83" t="s">
        <v>51</v>
      </c>
      <c r="C49" s="84">
        <v>3.1471291495000003E-3</v>
      </c>
      <c r="D49" s="74">
        <f t="shared" si="0"/>
        <v>9455693.5863624401</v>
      </c>
      <c r="E49" s="84">
        <v>3.1471291495000003E-3</v>
      </c>
      <c r="F49" s="74">
        <f t="shared" si="1"/>
        <v>2642147.4466137355</v>
      </c>
      <c r="G49" s="86">
        <v>0</v>
      </c>
      <c r="H49" s="74">
        <f t="shared" si="2"/>
        <v>0</v>
      </c>
    </row>
    <row r="50" spans="1:8" ht="11.1" customHeight="1" x14ac:dyDescent="0.15">
      <c r="A50" s="73">
        <v>45</v>
      </c>
      <c r="B50" s="83" t="s">
        <v>52</v>
      </c>
      <c r="C50" s="84">
        <v>2.976374975E-3</v>
      </c>
      <c r="D50" s="74">
        <f t="shared" si="0"/>
        <v>8942654.8529756051</v>
      </c>
      <c r="E50" s="84">
        <v>2.976374975E-3</v>
      </c>
      <c r="F50" s="74">
        <f t="shared" si="1"/>
        <v>2498792.1266626972</v>
      </c>
      <c r="G50" s="86">
        <v>8.6032061001169204E-3</v>
      </c>
      <c r="H50" s="74">
        <f t="shared" si="2"/>
        <v>399194.9745602294</v>
      </c>
    </row>
    <row r="51" spans="1:8" ht="11.1" customHeight="1" x14ac:dyDescent="0.15">
      <c r="A51" s="73">
        <v>46</v>
      </c>
      <c r="B51" s="83" t="s">
        <v>53</v>
      </c>
      <c r="C51" s="84">
        <v>5.1830780247999995E-3</v>
      </c>
      <c r="D51" s="74">
        <f t="shared" si="0"/>
        <v>15572795.175725106</v>
      </c>
      <c r="E51" s="84">
        <v>5.1830780247999995E-3</v>
      </c>
      <c r="F51" s="74">
        <f t="shared" si="1"/>
        <v>4351412.2612352241</v>
      </c>
      <c r="G51" s="86">
        <v>1.5321616257124823E-2</v>
      </c>
      <c r="H51" s="74">
        <f t="shared" si="2"/>
        <v>710934.05653752945</v>
      </c>
    </row>
    <row r="52" spans="1:8" ht="11.1" customHeight="1" x14ac:dyDescent="0.15">
      <c r="A52" s="73">
        <v>47</v>
      </c>
      <c r="B52" s="83" t="s">
        <v>54</v>
      </c>
      <c r="C52" s="84">
        <v>6.1946694725999998E-3</v>
      </c>
      <c r="D52" s="74">
        <f t="shared" si="0"/>
        <v>18612167.985227138</v>
      </c>
      <c r="E52" s="84">
        <v>6.1946694725999998E-3</v>
      </c>
      <c r="F52" s="74">
        <f t="shared" si="1"/>
        <v>5200685.8797791908</v>
      </c>
      <c r="G52" s="86">
        <v>0</v>
      </c>
      <c r="H52" s="74">
        <f t="shared" si="2"/>
        <v>0</v>
      </c>
    </row>
    <row r="53" spans="1:8" ht="11.1" customHeight="1" x14ac:dyDescent="0.15">
      <c r="A53" s="73">
        <v>48</v>
      </c>
      <c r="B53" s="83" t="s">
        <v>55</v>
      </c>
      <c r="C53" s="84">
        <v>6.4795914890999999E-3</v>
      </c>
      <c r="D53" s="74">
        <f t="shared" si="0"/>
        <v>19468229.225821771</v>
      </c>
      <c r="E53" s="84">
        <v>6.4795914890999999E-3</v>
      </c>
      <c r="F53" s="74">
        <f t="shared" si="1"/>
        <v>5439889.910697056</v>
      </c>
      <c r="G53" s="86">
        <v>0</v>
      </c>
      <c r="H53" s="74">
        <f t="shared" si="2"/>
        <v>0</v>
      </c>
    </row>
    <row r="54" spans="1:8" ht="11.1" customHeight="1" x14ac:dyDescent="0.15">
      <c r="A54" s="73">
        <v>49</v>
      </c>
      <c r="B54" s="83" t="s">
        <v>56</v>
      </c>
      <c r="C54" s="84">
        <v>3.5746353869999998E-3</v>
      </c>
      <c r="D54" s="74">
        <f t="shared" si="0"/>
        <v>10740155.645601705</v>
      </c>
      <c r="E54" s="84">
        <v>3.5746353869999998E-3</v>
      </c>
      <c r="F54" s="74">
        <f t="shared" si="1"/>
        <v>3001056.9352826462</v>
      </c>
      <c r="G54" s="86">
        <v>0</v>
      </c>
      <c r="H54" s="74">
        <f t="shared" si="2"/>
        <v>0</v>
      </c>
    </row>
    <row r="55" spans="1:8" ht="11.1" customHeight="1" x14ac:dyDescent="0.15">
      <c r="A55" s="73">
        <v>50</v>
      </c>
      <c r="B55" s="83" t="s">
        <v>60</v>
      </c>
      <c r="C55" s="84">
        <v>5.5480748593000001E-3</v>
      </c>
      <c r="D55" s="74">
        <f t="shared" si="0"/>
        <v>16669444.872345461</v>
      </c>
      <c r="E55" s="84">
        <v>5.5480748593000001E-3</v>
      </c>
      <c r="F55" s="74">
        <f t="shared" si="1"/>
        <v>4657842.4738146756</v>
      </c>
      <c r="G55" s="86">
        <v>0</v>
      </c>
      <c r="H55" s="74">
        <f t="shared" si="2"/>
        <v>0</v>
      </c>
    </row>
    <row r="56" spans="1:8" ht="11.1" customHeight="1" x14ac:dyDescent="0.15">
      <c r="A56" s="73">
        <v>51</v>
      </c>
      <c r="B56" s="83" t="s">
        <v>57</v>
      </c>
      <c r="C56" s="84">
        <v>2.2922091077999997E-3</v>
      </c>
      <c r="D56" s="74">
        <f t="shared" si="0"/>
        <v>6887047.1879647998</v>
      </c>
      <c r="E56" s="84">
        <v>2.2922091077999997E-3</v>
      </c>
      <c r="F56" s="74">
        <f t="shared" si="1"/>
        <v>1924406.0709236292</v>
      </c>
      <c r="G56" s="86">
        <v>0</v>
      </c>
      <c r="H56" s="74">
        <f t="shared" si="2"/>
        <v>0</v>
      </c>
    </row>
    <row r="57" spans="1:8" ht="11.1" customHeight="1" x14ac:dyDescent="0.15">
      <c r="A57" s="73">
        <v>52</v>
      </c>
      <c r="B57" s="83" t="s">
        <v>58</v>
      </c>
      <c r="C57" s="84">
        <v>1.3729364868699998E-2</v>
      </c>
      <c r="D57" s="74">
        <f t="shared" si="0"/>
        <v>41250505.195956647</v>
      </c>
      <c r="E57" s="84">
        <v>1.3729364868699998E-2</v>
      </c>
      <c r="F57" s="74">
        <f t="shared" si="1"/>
        <v>11526379.950828269</v>
      </c>
      <c r="G57" s="86">
        <v>2.7669711894677082E-2</v>
      </c>
      <c r="H57" s="74">
        <f t="shared" si="2"/>
        <v>1283894.6094450045</v>
      </c>
    </row>
    <row r="58" spans="1:8" ht="11.1" customHeight="1" x14ac:dyDescent="0.15">
      <c r="A58" s="73">
        <v>53</v>
      </c>
      <c r="B58" s="83" t="s">
        <v>59</v>
      </c>
      <c r="C58" s="84">
        <v>1.8281428864899994E-2</v>
      </c>
      <c r="D58" s="74">
        <f t="shared" si="0"/>
        <v>54927389.838716894</v>
      </c>
      <c r="E58" s="84">
        <v>1.8281428864899994E-2</v>
      </c>
      <c r="F58" s="74">
        <f t="shared" si="1"/>
        <v>15348029.363053046</v>
      </c>
      <c r="G58" s="86">
        <v>0</v>
      </c>
      <c r="H58" s="74">
        <f t="shared" si="2"/>
        <v>0</v>
      </c>
    </row>
    <row r="59" spans="1:8" ht="11.1" customHeight="1" x14ac:dyDescent="0.15">
      <c r="A59" s="73">
        <v>54</v>
      </c>
      <c r="B59" s="83" t="s">
        <v>63</v>
      </c>
      <c r="C59" s="84">
        <v>9.5267708252999989E-3</v>
      </c>
      <c r="D59" s="74">
        <f t="shared" si="0"/>
        <v>28623619.023021605</v>
      </c>
      <c r="E59" s="84">
        <v>9.5267708252999989E-3</v>
      </c>
      <c r="F59" s="74">
        <f t="shared" si="1"/>
        <v>7998125.2801588029</v>
      </c>
      <c r="G59" s="86">
        <v>0</v>
      </c>
      <c r="H59" s="74">
        <f t="shared" si="2"/>
        <v>0</v>
      </c>
    </row>
    <row r="60" spans="1:8" ht="11.1" customHeight="1" x14ac:dyDescent="0.15">
      <c r="A60" s="73">
        <v>55</v>
      </c>
      <c r="B60" s="83" t="s">
        <v>61</v>
      </c>
      <c r="C60" s="84">
        <v>3.9397417196999993E-3</v>
      </c>
      <c r="D60" s="74">
        <f t="shared" si="0"/>
        <v>11837134.334576126</v>
      </c>
      <c r="E60" s="84">
        <v>3.9397417196999993E-3</v>
      </c>
      <c r="F60" s="74">
        <f t="shared" si="1"/>
        <v>3307579.0762119661</v>
      </c>
      <c r="G60" s="86">
        <v>9.7003055657419769E-3</v>
      </c>
      <c r="H60" s="74">
        <f t="shared" si="2"/>
        <v>450101.1818710462</v>
      </c>
    </row>
    <row r="61" spans="1:8" ht="11.1" customHeight="1" x14ac:dyDescent="0.15">
      <c r="A61" s="73">
        <v>56</v>
      </c>
      <c r="B61" s="83" t="s">
        <v>62</v>
      </c>
      <c r="C61" s="84">
        <v>1.9026906003299999E-2</v>
      </c>
      <c r="D61" s="74">
        <f t="shared" si="0"/>
        <v>57167210.024510242</v>
      </c>
      <c r="E61" s="84">
        <v>1.9026906003299999E-2</v>
      </c>
      <c r="F61" s="74">
        <f t="shared" si="1"/>
        <v>15973888.812782148</v>
      </c>
      <c r="G61" s="86">
        <v>4.4491659137350391E-2</v>
      </c>
      <c r="H61" s="74">
        <f t="shared" si="2"/>
        <v>2064445.1069509552</v>
      </c>
    </row>
    <row r="62" spans="1:8" ht="11.1" customHeight="1" x14ac:dyDescent="0.15">
      <c r="A62" s="73">
        <v>57</v>
      </c>
      <c r="B62" s="83" t="s">
        <v>22</v>
      </c>
      <c r="C62" s="84">
        <v>7.4443736680999996E-3</v>
      </c>
      <c r="D62" s="74">
        <f t="shared" si="0"/>
        <v>22366961.444566734</v>
      </c>
      <c r="E62" s="84">
        <v>7.4443736680999996E-3</v>
      </c>
      <c r="F62" s="74">
        <f t="shared" si="1"/>
        <v>6249865.1769451136</v>
      </c>
      <c r="G62" s="86">
        <v>1.6277144701622816E-2</v>
      </c>
      <c r="H62" s="74">
        <f t="shared" si="2"/>
        <v>755271.26625377324</v>
      </c>
    </row>
    <row r="63" spans="1:8" ht="11.1" customHeight="1" x14ac:dyDescent="0.15">
      <c r="A63" s="73">
        <v>58</v>
      </c>
      <c r="B63" s="83" t="s">
        <v>27</v>
      </c>
      <c r="C63" s="84">
        <v>1.10607914667E-2</v>
      </c>
      <c r="D63" s="74">
        <f t="shared" si="0"/>
        <v>33232654.258368749</v>
      </c>
      <c r="E63" s="84">
        <v>1.10607914667E-2</v>
      </c>
      <c r="F63" s="74">
        <f t="shared" si="1"/>
        <v>9286000.2062233128</v>
      </c>
      <c r="G63" s="86">
        <v>0</v>
      </c>
      <c r="H63" s="74">
        <f t="shared" si="2"/>
        <v>0</v>
      </c>
    </row>
    <row r="64" spans="1:8" s="85" customFormat="1" ht="11.1" customHeight="1" x14ac:dyDescent="0.15">
      <c r="A64" s="75"/>
      <c r="B64" s="75" t="s">
        <v>90</v>
      </c>
      <c r="C64" s="76">
        <f>SUM(C6:C63)</f>
        <v>1</v>
      </c>
      <c r="D64" s="77">
        <f>+D67</f>
        <v>3004545774</v>
      </c>
      <c r="E64" s="76">
        <f t="shared" ref="E64" si="3">SUM(E6:E63)</f>
        <v>1</v>
      </c>
      <c r="F64" s="77">
        <f>+F67</f>
        <v>839542110</v>
      </c>
      <c r="G64" s="87">
        <f>SUM(G6:G63)</f>
        <v>0.99999999999999956</v>
      </c>
      <c r="H64" s="77">
        <f>+H67</f>
        <v>46400722</v>
      </c>
    </row>
    <row r="65" spans="2:8" x14ac:dyDescent="0.15">
      <c r="D65" s="81"/>
      <c r="F65" s="81"/>
      <c r="G65" s="81"/>
      <c r="H65" s="81"/>
    </row>
    <row r="66" spans="2:8" x14ac:dyDescent="0.15">
      <c r="B66" s="91" t="s">
        <v>126</v>
      </c>
      <c r="C66" s="104">
        <v>1</v>
      </c>
      <c r="D66" s="90">
        <v>15022728870</v>
      </c>
      <c r="E66" s="105">
        <v>1</v>
      </c>
      <c r="F66" s="148">
        <v>885942832</v>
      </c>
      <c r="G66" s="148"/>
      <c r="H66" s="149"/>
    </row>
    <row r="67" spans="2:8" x14ac:dyDescent="0.15">
      <c r="B67" s="92" t="s">
        <v>127</v>
      </c>
      <c r="C67" s="103">
        <v>0.2</v>
      </c>
      <c r="D67" s="88">
        <f>+D66*20%</f>
        <v>3004545774</v>
      </c>
      <c r="E67" s="103" t="s">
        <v>158</v>
      </c>
      <c r="F67" s="89">
        <v>839542110</v>
      </c>
      <c r="G67" s="102" t="s">
        <v>159</v>
      </c>
      <c r="H67" s="88">
        <v>46400722</v>
      </c>
    </row>
    <row r="68" spans="2:8" x14ac:dyDescent="0.15">
      <c r="D68" s="81"/>
      <c r="F68" s="81"/>
      <c r="G68" s="81"/>
      <c r="H68" s="81"/>
    </row>
    <row r="69" spans="2:8" x14ac:dyDescent="0.15">
      <c r="G69" s="79"/>
    </row>
  </sheetData>
  <mergeCells count="8">
    <mergeCell ref="F66:H66"/>
    <mergeCell ref="A1:H1"/>
    <mergeCell ref="A2:H2"/>
    <mergeCell ref="A3:B3"/>
    <mergeCell ref="A4:B4"/>
    <mergeCell ref="C4:D4"/>
    <mergeCell ref="E4:F4"/>
    <mergeCell ref="G4:H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118" zoomScaleNormal="118" workbookViewId="0">
      <selection activeCell="A4" sqref="A4:H67"/>
    </sheetView>
  </sheetViews>
  <sheetFormatPr baseColWidth="10" defaultRowHeight="9" x14ac:dyDescent="0.15"/>
  <cols>
    <col min="1" max="1" width="4.85546875" style="69" customWidth="1"/>
    <col min="2" max="2" width="20.42578125" style="69" bestFit="1" customWidth="1"/>
    <col min="3" max="3" width="11.7109375" style="69" bestFit="1" customWidth="1"/>
    <col min="4" max="4" width="13.85546875" style="69" customWidth="1"/>
    <col min="5" max="5" width="12.140625" style="69" customWidth="1"/>
    <col min="6" max="6" width="13" style="69" bestFit="1" customWidth="1"/>
    <col min="7" max="7" width="13.140625" style="69" customWidth="1"/>
    <col min="8" max="8" width="12.5703125" style="69" customWidth="1"/>
    <col min="9" max="16384" width="11.42578125" style="69"/>
  </cols>
  <sheetData>
    <row r="1" spans="1:8" x14ac:dyDescent="0.15">
      <c r="A1" s="150" t="s">
        <v>129</v>
      </c>
      <c r="B1" s="150"/>
      <c r="C1" s="150"/>
      <c r="D1" s="150"/>
      <c r="E1" s="150"/>
      <c r="F1" s="150"/>
      <c r="G1" s="150"/>
      <c r="H1" s="150"/>
    </row>
    <row r="2" spans="1:8" x14ac:dyDescent="0.15">
      <c r="A2" s="150" t="s">
        <v>130</v>
      </c>
      <c r="B2" s="150"/>
      <c r="C2" s="150"/>
      <c r="D2" s="150"/>
      <c r="E2" s="150"/>
      <c r="F2" s="150"/>
      <c r="G2" s="150"/>
      <c r="H2" s="150"/>
    </row>
    <row r="3" spans="1:8" x14ac:dyDescent="0.15">
      <c r="A3" s="150"/>
      <c r="B3" s="150"/>
    </row>
    <row r="4" spans="1:8" s="80" customFormat="1" ht="29.25" customHeight="1" x14ac:dyDescent="0.15">
      <c r="A4" s="151" t="s">
        <v>121</v>
      </c>
      <c r="B4" s="152"/>
      <c r="C4" s="153" t="s">
        <v>131</v>
      </c>
      <c r="D4" s="153"/>
      <c r="E4" s="153" t="s">
        <v>132</v>
      </c>
      <c r="F4" s="153"/>
      <c r="G4" s="153" t="s">
        <v>133</v>
      </c>
      <c r="H4" s="153"/>
    </row>
    <row r="5" spans="1:8" s="80" customFormat="1" ht="18" x14ac:dyDescent="0.15">
      <c r="A5" s="70"/>
      <c r="B5" s="71"/>
      <c r="C5" s="72" t="s">
        <v>124</v>
      </c>
      <c r="D5" s="72" t="s">
        <v>125</v>
      </c>
      <c r="E5" s="72" t="s">
        <v>124</v>
      </c>
      <c r="F5" s="72" t="s">
        <v>125</v>
      </c>
      <c r="G5" s="72" t="s">
        <v>124</v>
      </c>
      <c r="H5" s="72" t="s">
        <v>125</v>
      </c>
    </row>
    <row r="6" spans="1:8" ht="11.1" customHeight="1" x14ac:dyDescent="0.15">
      <c r="A6" s="73">
        <v>1</v>
      </c>
      <c r="B6" s="83" t="s">
        <v>6</v>
      </c>
      <c r="C6" s="84">
        <v>6.7937559798000001E-3</v>
      </c>
      <c r="D6" s="74">
        <f>+C6*$D$64</f>
        <v>727009.15386660711</v>
      </c>
      <c r="E6" s="84">
        <v>6.7937559798000001E-3</v>
      </c>
      <c r="F6" s="74">
        <f>+E6*$F$64</f>
        <v>1868262.9547711993</v>
      </c>
      <c r="G6" s="86">
        <v>7.146960841621976E-3</v>
      </c>
      <c r="H6" s="74">
        <f>+G6*$H$64</f>
        <v>1485709.9081488838</v>
      </c>
    </row>
    <row r="7" spans="1:8" ht="11.1" customHeight="1" x14ac:dyDescent="0.15">
      <c r="A7" s="73">
        <v>2</v>
      </c>
      <c r="B7" s="83" t="s">
        <v>7</v>
      </c>
      <c r="C7" s="84">
        <v>3.1316260138999998E-3</v>
      </c>
      <c r="D7" s="74">
        <f t="shared" ref="D7:D63" si="0">+C7*$D$64</f>
        <v>335119.59884363093</v>
      </c>
      <c r="E7" s="84">
        <v>3.1316260138999998E-3</v>
      </c>
      <c r="F7" s="74">
        <f t="shared" ref="F7:F63" si="1">+E7*$F$64</f>
        <v>861187.96250014915</v>
      </c>
      <c r="G7" s="86">
        <v>3.2782828747316356E-3</v>
      </c>
      <c r="H7" s="74">
        <f t="shared" ref="H7:H63" si="2">+G7*$H$64</f>
        <v>681489.30106607906</v>
      </c>
    </row>
    <row r="8" spans="1:8" ht="11.1" customHeight="1" x14ac:dyDescent="0.15">
      <c r="A8" s="73">
        <v>3</v>
      </c>
      <c r="B8" s="83" t="s">
        <v>8</v>
      </c>
      <c r="C8" s="84">
        <v>2.0427915520700002E-2</v>
      </c>
      <c r="D8" s="74">
        <f t="shared" si="0"/>
        <v>2186019.2833125344</v>
      </c>
      <c r="E8" s="84">
        <v>2.0427915520700002E-2</v>
      </c>
      <c r="F8" s="74">
        <f t="shared" si="1"/>
        <v>5617616.8122604471</v>
      </c>
      <c r="G8" s="86">
        <v>1.9693599730307251E-2</v>
      </c>
      <c r="H8" s="74">
        <f t="shared" si="2"/>
        <v>4093904.6532953233</v>
      </c>
    </row>
    <row r="9" spans="1:8" ht="11.1" customHeight="1" x14ac:dyDescent="0.15">
      <c r="A9" s="73">
        <v>4</v>
      </c>
      <c r="B9" s="83" t="s">
        <v>9</v>
      </c>
      <c r="C9" s="84">
        <v>2.0424583563E-3</v>
      </c>
      <c r="D9" s="74">
        <f t="shared" si="0"/>
        <v>218566.27259449454</v>
      </c>
      <c r="E9" s="84">
        <v>2.0424583563E-3</v>
      </c>
      <c r="F9" s="74">
        <f t="shared" si="1"/>
        <v>561670.05336722429</v>
      </c>
      <c r="G9" s="86">
        <v>2.6638429139003959E-3</v>
      </c>
      <c r="H9" s="74">
        <f t="shared" si="2"/>
        <v>553759.5487980633</v>
      </c>
    </row>
    <row r="10" spans="1:8" ht="11.1" customHeight="1" x14ac:dyDescent="0.15">
      <c r="A10" s="73">
        <v>5</v>
      </c>
      <c r="B10" s="83" t="s">
        <v>10</v>
      </c>
      <c r="C10" s="84">
        <v>1.2413228653100001E-2</v>
      </c>
      <c r="D10" s="74">
        <f t="shared" si="0"/>
        <v>1328356.6390485263</v>
      </c>
      <c r="E10" s="84">
        <v>1.2413228653100001E-2</v>
      </c>
      <c r="F10" s="74">
        <f t="shared" si="1"/>
        <v>3413601.4467764036</v>
      </c>
      <c r="G10" s="86">
        <v>1.2144819140683015E-2</v>
      </c>
      <c r="H10" s="74">
        <f t="shared" si="2"/>
        <v>2524664.4734510705</v>
      </c>
    </row>
    <row r="11" spans="1:8" ht="11.1" customHeight="1" x14ac:dyDescent="0.15">
      <c r="A11" s="73">
        <v>6</v>
      </c>
      <c r="B11" s="83" t="s">
        <v>11</v>
      </c>
      <c r="C11" s="84">
        <v>6.5390897149999998E-3</v>
      </c>
      <c r="D11" s="74">
        <f t="shared" si="0"/>
        <v>699756.96726451081</v>
      </c>
      <c r="E11" s="84">
        <v>6.5390897149999998E-3</v>
      </c>
      <c r="F11" s="74">
        <f t="shared" si="1"/>
        <v>1798230.4793966864</v>
      </c>
      <c r="G11" s="86">
        <v>6.7793930463320475E-3</v>
      </c>
      <c r="H11" s="74">
        <f t="shared" si="2"/>
        <v>1409299.9308899692</v>
      </c>
    </row>
    <row r="12" spans="1:8" ht="11.1" customHeight="1" x14ac:dyDescent="0.15">
      <c r="A12" s="73">
        <v>7</v>
      </c>
      <c r="B12" s="83" t="s">
        <v>12</v>
      </c>
      <c r="C12" s="84">
        <v>3.6273709272999994E-3</v>
      </c>
      <c r="D12" s="74">
        <f t="shared" si="0"/>
        <v>388169.94258518197</v>
      </c>
      <c r="E12" s="84">
        <v>3.6273709272999994E-3</v>
      </c>
      <c r="F12" s="74">
        <f t="shared" si="1"/>
        <v>997516.35867382819</v>
      </c>
      <c r="G12" s="86">
        <v>4.0557802568465234E-3</v>
      </c>
      <c r="H12" s="74">
        <f t="shared" si="2"/>
        <v>843115.42296123609</v>
      </c>
    </row>
    <row r="13" spans="1:8" ht="11.1" customHeight="1" x14ac:dyDescent="0.15">
      <c r="A13" s="73">
        <v>8</v>
      </c>
      <c r="B13" s="83" t="s">
        <v>13</v>
      </c>
      <c r="C13" s="84">
        <v>6.9592398303999995E-3</v>
      </c>
      <c r="D13" s="74">
        <f t="shared" si="0"/>
        <v>744717.80789554317</v>
      </c>
      <c r="E13" s="84">
        <v>6.9592398303999995E-3</v>
      </c>
      <c r="F13" s="74">
        <f t="shared" si="1"/>
        <v>1913770.5279910977</v>
      </c>
      <c r="G13" s="86">
        <v>7.4324526431144315E-3</v>
      </c>
      <c r="H13" s="74">
        <f t="shared" si="2"/>
        <v>1545057.9313956928</v>
      </c>
    </row>
    <row r="14" spans="1:8" ht="11.1" customHeight="1" x14ac:dyDescent="0.15">
      <c r="A14" s="73">
        <v>9</v>
      </c>
      <c r="B14" s="83" t="s">
        <v>14</v>
      </c>
      <c r="C14" s="84">
        <v>7.7899587034999992E-3</v>
      </c>
      <c r="D14" s="74">
        <f t="shared" si="0"/>
        <v>833614.17491684319</v>
      </c>
      <c r="E14" s="84">
        <v>7.7899587034999992E-3</v>
      </c>
      <c r="F14" s="74">
        <f t="shared" si="1"/>
        <v>2142215.779933705</v>
      </c>
      <c r="G14" s="86">
        <v>8.9623077445185554E-3</v>
      </c>
      <c r="H14" s="74">
        <f t="shared" si="2"/>
        <v>1863084.1431738997</v>
      </c>
    </row>
    <row r="15" spans="1:8" ht="11.1" customHeight="1" x14ac:dyDescent="0.15">
      <c r="A15" s="73">
        <v>10</v>
      </c>
      <c r="B15" s="83" t="s">
        <v>15</v>
      </c>
      <c r="C15" s="84">
        <v>2.2289466118999997E-3</v>
      </c>
      <c r="D15" s="74">
        <f t="shared" si="0"/>
        <v>238522.63683732782</v>
      </c>
      <c r="E15" s="84">
        <v>2.2289466118999997E-3</v>
      </c>
      <c r="F15" s="74">
        <f t="shared" si="1"/>
        <v>612953.77631419396</v>
      </c>
      <c r="G15" s="86">
        <v>7.2539764544555414E-3</v>
      </c>
      <c r="H15" s="74">
        <f t="shared" si="2"/>
        <v>1507956.3090788445</v>
      </c>
    </row>
    <row r="16" spans="1:8" ht="11.1" customHeight="1" x14ac:dyDescent="0.15">
      <c r="A16" s="73">
        <v>11</v>
      </c>
      <c r="B16" s="83" t="s">
        <v>17</v>
      </c>
      <c r="C16" s="84">
        <v>1.0960954585499999E-2</v>
      </c>
      <c r="D16" s="74">
        <f t="shared" si="0"/>
        <v>1172946.79739281</v>
      </c>
      <c r="E16" s="84">
        <v>1.0960954585499999E-2</v>
      </c>
      <c r="F16" s="74">
        <f t="shared" si="1"/>
        <v>3014230.3406107915</v>
      </c>
      <c r="G16" s="86">
        <v>1.0837621468107605E-2</v>
      </c>
      <c r="H16" s="74">
        <f t="shared" si="2"/>
        <v>2252924.278269913</v>
      </c>
    </row>
    <row r="17" spans="1:8" ht="11.1" customHeight="1" x14ac:dyDescent="0.15">
      <c r="A17" s="73">
        <v>12</v>
      </c>
      <c r="B17" s="83" t="s">
        <v>18</v>
      </c>
      <c r="C17" s="84">
        <v>1.6846063345800001E-2</v>
      </c>
      <c r="D17" s="74">
        <f t="shared" si="0"/>
        <v>1802720.3649098193</v>
      </c>
      <c r="E17" s="84">
        <v>1.6846063345800001E-2</v>
      </c>
      <c r="F17" s="74">
        <f t="shared" si="1"/>
        <v>4632617.97689908</v>
      </c>
      <c r="G17" s="86">
        <v>1.6790810953675413E-2</v>
      </c>
      <c r="H17" s="74">
        <f t="shared" si="2"/>
        <v>3490473.0489706872</v>
      </c>
    </row>
    <row r="18" spans="1:8" ht="11.1" customHeight="1" x14ac:dyDescent="0.15">
      <c r="A18" s="73">
        <v>13</v>
      </c>
      <c r="B18" s="83" t="s">
        <v>19</v>
      </c>
      <c r="C18" s="84">
        <v>6.2391657573499994E-2</v>
      </c>
      <c r="D18" s="74">
        <f t="shared" si="0"/>
        <v>6676616.9282077523</v>
      </c>
      <c r="E18" s="84">
        <v>6.2391657573499994E-2</v>
      </c>
      <c r="F18" s="74">
        <f t="shared" si="1"/>
        <v>17157522.713197522</v>
      </c>
      <c r="G18" s="86">
        <v>6.0430863489644167E-2</v>
      </c>
      <c r="H18" s="74">
        <f t="shared" si="2"/>
        <v>12562365.267441582</v>
      </c>
    </row>
    <row r="19" spans="1:8" ht="11.1" customHeight="1" x14ac:dyDescent="0.15">
      <c r="A19" s="73">
        <v>14</v>
      </c>
      <c r="B19" s="83" t="s">
        <v>20</v>
      </c>
      <c r="C19" s="84">
        <v>5.9617057211000003E-3</v>
      </c>
      <c r="D19" s="74">
        <f t="shared" si="0"/>
        <v>637970.313444525</v>
      </c>
      <c r="E19" s="84">
        <v>5.9617057211000003E-3</v>
      </c>
      <c r="F19" s="74">
        <f t="shared" si="1"/>
        <v>1639451.5756962087</v>
      </c>
      <c r="G19" s="86">
        <v>6.0573368433314654E-3</v>
      </c>
      <c r="H19" s="74">
        <f t="shared" si="2"/>
        <v>1259198.9188918588</v>
      </c>
    </row>
    <row r="20" spans="1:8" ht="11.1" customHeight="1" x14ac:dyDescent="0.15">
      <c r="A20" s="73">
        <v>15</v>
      </c>
      <c r="B20" s="83" t="s">
        <v>16</v>
      </c>
      <c r="C20" s="84">
        <v>7.7250541045000001E-3</v>
      </c>
      <c r="D20" s="74">
        <f t="shared" si="0"/>
        <v>826668.64467681979</v>
      </c>
      <c r="E20" s="84">
        <v>7.7250541045000001E-3</v>
      </c>
      <c r="F20" s="74">
        <f t="shared" si="1"/>
        <v>2124367.2057037032</v>
      </c>
      <c r="G20" s="86">
        <v>8.6872857705919369E-3</v>
      </c>
      <c r="H20" s="74">
        <f t="shared" si="2"/>
        <v>1805912.5872249922</v>
      </c>
    </row>
    <row r="21" spans="1:8" ht="11.1" customHeight="1" x14ac:dyDescent="0.15">
      <c r="A21" s="73">
        <v>16</v>
      </c>
      <c r="B21" s="83" t="s">
        <v>21</v>
      </c>
      <c r="C21" s="84">
        <v>1.4658075717499998E-2</v>
      </c>
      <c r="D21" s="74">
        <f t="shared" si="0"/>
        <v>1568580.8051360201</v>
      </c>
      <c r="E21" s="84">
        <v>1.4658075717499998E-2</v>
      </c>
      <c r="F21" s="74">
        <f t="shared" si="1"/>
        <v>4030927.8008602685</v>
      </c>
      <c r="G21" s="86">
        <v>1.4367412744873985E-2</v>
      </c>
      <c r="H21" s="74">
        <f t="shared" si="2"/>
        <v>2986697.1349852085</v>
      </c>
    </row>
    <row r="22" spans="1:8" ht="11.1" customHeight="1" x14ac:dyDescent="0.15">
      <c r="A22" s="73">
        <v>17</v>
      </c>
      <c r="B22" s="83" t="s">
        <v>23</v>
      </c>
      <c r="C22" s="84">
        <v>9.4561738375999998E-3</v>
      </c>
      <c r="D22" s="74">
        <f t="shared" si="0"/>
        <v>1011918.1437970203</v>
      </c>
      <c r="E22" s="84">
        <v>9.4561738375999998E-3</v>
      </c>
      <c r="F22" s="74">
        <f t="shared" si="1"/>
        <v>2600420.0514697866</v>
      </c>
      <c r="G22" s="86">
        <v>9.2165091469627453E-3</v>
      </c>
      <c r="H22" s="74">
        <f t="shared" si="2"/>
        <v>1915927.5196308168</v>
      </c>
    </row>
    <row r="23" spans="1:8" ht="11.1" customHeight="1" x14ac:dyDescent="0.15">
      <c r="A23" s="73">
        <v>18</v>
      </c>
      <c r="B23" s="83" t="s">
        <v>24</v>
      </c>
      <c r="C23" s="84">
        <v>5.8650444146999998E-3</v>
      </c>
      <c r="D23" s="74">
        <f t="shared" si="0"/>
        <v>627626.45435001957</v>
      </c>
      <c r="E23" s="84">
        <v>5.8650444146999998E-3</v>
      </c>
      <c r="F23" s="74">
        <f t="shared" si="1"/>
        <v>1612870.0001371428</v>
      </c>
      <c r="G23" s="86">
        <v>5.8251596571564255E-3</v>
      </c>
      <c r="H23" s="74">
        <f t="shared" si="2"/>
        <v>1210933.9355527167</v>
      </c>
    </row>
    <row r="24" spans="1:8" ht="11.1" customHeight="1" x14ac:dyDescent="0.15">
      <c r="A24" s="73">
        <v>19</v>
      </c>
      <c r="B24" s="83" t="s">
        <v>25</v>
      </c>
      <c r="C24" s="84">
        <v>2.3912999653999999E-3</v>
      </c>
      <c r="D24" s="74">
        <f t="shared" si="0"/>
        <v>255896.29207404651</v>
      </c>
      <c r="E24" s="84">
        <v>2.3912999653999999E-3</v>
      </c>
      <c r="F24" s="74">
        <f t="shared" si="1"/>
        <v>657600.4720196015</v>
      </c>
      <c r="G24" s="86">
        <v>2.8770708931994109E-3</v>
      </c>
      <c r="H24" s="74">
        <f t="shared" si="2"/>
        <v>598085.37183800258</v>
      </c>
    </row>
    <row r="25" spans="1:8" ht="11.1" customHeight="1" x14ac:dyDescent="0.15">
      <c r="A25" s="73">
        <v>20</v>
      </c>
      <c r="B25" s="83" t="s">
        <v>26</v>
      </c>
      <c r="C25" s="84">
        <v>3.4933304933199995E-2</v>
      </c>
      <c r="D25" s="74">
        <f t="shared" si="0"/>
        <v>3738260.9173427443</v>
      </c>
      <c r="E25" s="84">
        <v>3.4933304933199995E-2</v>
      </c>
      <c r="F25" s="74">
        <f t="shared" si="1"/>
        <v>9606556.3273800202</v>
      </c>
      <c r="G25" s="86">
        <v>3.4356811654021865E-2</v>
      </c>
      <c r="H25" s="74">
        <f t="shared" si="2"/>
        <v>7142092.5086810775</v>
      </c>
    </row>
    <row r="26" spans="1:8" ht="11.1" customHeight="1" x14ac:dyDescent="0.15">
      <c r="A26" s="73">
        <v>21</v>
      </c>
      <c r="B26" s="83" t="s">
        <v>28</v>
      </c>
      <c r="C26" s="84">
        <v>2.0426549625599994E-2</v>
      </c>
      <c r="D26" s="74">
        <f t="shared" si="0"/>
        <v>2185873.1170027815</v>
      </c>
      <c r="E26" s="84">
        <v>2.0426549625599994E-2</v>
      </c>
      <c r="F26" s="74">
        <f t="shared" si="1"/>
        <v>5617241.1951168468</v>
      </c>
      <c r="G26" s="86">
        <v>2.0926086194781E-2</v>
      </c>
      <c r="H26" s="74">
        <f t="shared" si="2"/>
        <v>4350113.8857937166</v>
      </c>
    </row>
    <row r="27" spans="1:8" ht="11.1" customHeight="1" x14ac:dyDescent="0.15">
      <c r="A27" s="73">
        <v>22</v>
      </c>
      <c r="B27" s="83" t="s">
        <v>29</v>
      </c>
      <c r="C27" s="84">
        <v>6.7525437199999986E-3</v>
      </c>
      <c r="D27" s="74">
        <f t="shared" si="0"/>
        <v>722598.97336921876</v>
      </c>
      <c r="E27" s="84">
        <v>6.7525437199999986E-3</v>
      </c>
      <c r="F27" s="74">
        <f t="shared" si="1"/>
        <v>1856929.7042841814</v>
      </c>
      <c r="G27" s="86">
        <v>7.0133791972363455E-3</v>
      </c>
      <c r="H27" s="74">
        <f t="shared" si="2"/>
        <v>1457940.9617381585</v>
      </c>
    </row>
    <row r="28" spans="1:8" ht="11.1" customHeight="1" x14ac:dyDescent="0.15">
      <c r="A28" s="73">
        <v>23</v>
      </c>
      <c r="B28" s="83" t="s">
        <v>30</v>
      </c>
      <c r="C28" s="84">
        <v>5.6823402394E-3</v>
      </c>
      <c r="D28" s="74">
        <f t="shared" si="0"/>
        <v>608075.02973487473</v>
      </c>
      <c r="E28" s="84">
        <v>5.6823402394E-3</v>
      </c>
      <c r="F28" s="74">
        <f t="shared" si="1"/>
        <v>1562626.8881663973</v>
      </c>
      <c r="G28" s="86">
        <v>6.3167497076805947E-3</v>
      </c>
      <c r="H28" s="74">
        <f t="shared" si="2"/>
        <v>1313125.6538223547</v>
      </c>
    </row>
    <row r="29" spans="1:8" ht="11.1" customHeight="1" x14ac:dyDescent="0.15">
      <c r="A29" s="73">
        <v>24</v>
      </c>
      <c r="B29" s="83" t="s">
        <v>31</v>
      </c>
      <c r="C29" s="84">
        <v>3.4747881324600001E-2</v>
      </c>
      <c r="D29" s="74">
        <f t="shared" si="0"/>
        <v>3718418.4824369289</v>
      </c>
      <c r="E29" s="84">
        <v>3.4747881324600001E-2</v>
      </c>
      <c r="F29" s="74">
        <f t="shared" si="1"/>
        <v>9555565.3792333119</v>
      </c>
      <c r="G29" s="86">
        <v>3.3958277891400344E-2</v>
      </c>
      <c r="H29" s="74">
        <f t="shared" si="2"/>
        <v>7059245.3274833877</v>
      </c>
    </row>
    <row r="30" spans="1:8" ht="11.1" customHeight="1" x14ac:dyDescent="0.15">
      <c r="A30" s="73">
        <v>25</v>
      </c>
      <c r="B30" s="83" t="s">
        <v>32</v>
      </c>
      <c r="C30" s="84">
        <v>1.0838628225299999E-2</v>
      </c>
      <c r="D30" s="74">
        <f t="shared" si="0"/>
        <v>1159856.4856581807</v>
      </c>
      <c r="E30" s="84">
        <v>1.0838628225299999E-2</v>
      </c>
      <c r="F30" s="74">
        <f t="shared" si="1"/>
        <v>2980590.9505836582</v>
      </c>
      <c r="G30" s="86">
        <v>1.0979759765552556E-2</v>
      </c>
      <c r="H30" s="74">
        <f t="shared" si="2"/>
        <v>2282471.9813455394</v>
      </c>
    </row>
    <row r="31" spans="1:8" ht="11.1" customHeight="1" x14ac:dyDescent="0.15">
      <c r="A31" s="73">
        <v>26</v>
      </c>
      <c r="B31" s="83" t="s">
        <v>33</v>
      </c>
      <c r="C31" s="84">
        <v>3.9497232876999997E-3</v>
      </c>
      <c r="D31" s="74">
        <f t="shared" si="0"/>
        <v>422665.31119690638</v>
      </c>
      <c r="E31" s="84">
        <v>3.9497232876999997E-3</v>
      </c>
      <c r="F31" s="74">
        <f t="shared" si="1"/>
        <v>1086162.3116796506</v>
      </c>
      <c r="G31" s="86">
        <v>3.9612563881443767E-3</v>
      </c>
      <c r="H31" s="74">
        <f t="shared" si="2"/>
        <v>823465.80525667453</v>
      </c>
    </row>
    <row r="32" spans="1:8" ht="11.1" customHeight="1" x14ac:dyDescent="0.15">
      <c r="A32" s="73">
        <v>27</v>
      </c>
      <c r="B32" s="83" t="s">
        <v>34</v>
      </c>
      <c r="C32" s="84">
        <v>3.8086743704999998E-3</v>
      </c>
      <c r="D32" s="74">
        <f t="shared" si="0"/>
        <v>407571.47293538082</v>
      </c>
      <c r="E32" s="84">
        <v>3.8086743704999998E-3</v>
      </c>
      <c r="F32" s="74">
        <f t="shared" si="1"/>
        <v>1047374.2734282225</v>
      </c>
      <c r="G32" s="86">
        <v>4.7620780142403965E-3</v>
      </c>
      <c r="H32" s="74">
        <f t="shared" si="2"/>
        <v>989940.56997369218</v>
      </c>
    </row>
    <row r="33" spans="1:8" ht="11.1" customHeight="1" x14ac:dyDescent="0.15">
      <c r="A33" s="73">
        <v>28</v>
      </c>
      <c r="B33" s="83" t="s">
        <v>35</v>
      </c>
      <c r="C33" s="84">
        <v>0.30911110678530002</v>
      </c>
      <c r="D33" s="74">
        <f t="shared" si="0"/>
        <v>33078403.884822354</v>
      </c>
      <c r="E33" s="84">
        <v>0.30911110678530002</v>
      </c>
      <c r="F33" s="74">
        <f t="shared" si="1"/>
        <v>85004647.124859095</v>
      </c>
      <c r="G33" s="86">
        <v>0.2960585289060067</v>
      </c>
      <c r="H33" s="74">
        <f t="shared" si="2"/>
        <v>61544634.080828816</v>
      </c>
    </row>
    <row r="34" spans="1:8" ht="11.1" customHeight="1" x14ac:dyDescent="0.15">
      <c r="A34" s="73">
        <v>29</v>
      </c>
      <c r="B34" s="83" t="s">
        <v>36</v>
      </c>
      <c r="C34" s="84">
        <v>7.1427462366000002E-3</v>
      </c>
      <c r="D34" s="74">
        <f t="shared" si="0"/>
        <v>764355.08034059976</v>
      </c>
      <c r="E34" s="84">
        <v>7.1427462366000002E-3</v>
      </c>
      <c r="F34" s="74">
        <f t="shared" si="1"/>
        <v>1964234.2511047956</v>
      </c>
      <c r="G34" s="86">
        <v>7.0107412899408699E-3</v>
      </c>
      <c r="H34" s="74">
        <f t="shared" si="2"/>
        <v>1457392.5936845879</v>
      </c>
    </row>
    <row r="35" spans="1:8" ht="11.1" customHeight="1" x14ac:dyDescent="0.15">
      <c r="A35" s="73">
        <v>30</v>
      </c>
      <c r="B35" s="83" t="s">
        <v>37</v>
      </c>
      <c r="C35" s="84">
        <v>2.2062085273999998E-3</v>
      </c>
      <c r="D35" s="74">
        <f t="shared" si="0"/>
        <v>236089.40320014043</v>
      </c>
      <c r="E35" s="84">
        <v>2.2062085273999998E-3</v>
      </c>
      <c r="F35" s="74">
        <f t="shared" si="1"/>
        <v>606700.86981297203</v>
      </c>
      <c r="G35" s="86">
        <v>2.7460687740745397E-3</v>
      </c>
      <c r="H35" s="74">
        <f t="shared" si="2"/>
        <v>570852.65702601674</v>
      </c>
    </row>
    <row r="36" spans="1:8" ht="11.1" customHeight="1" x14ac:dyDescent="0.15">
      <c r="A36" s="73">
        <v>31</v>
      </c>
      <c r="B36" s="83" t="s">
        <v>38</v>
      </c>
      <c r="C36" s="84">
        <v>5.7573755960999996E-3</v>
      </c>
      <c r="D36" s="74">
        <f t="shared" si="0"/>
        <v>616104.66626387939</v>
      </c>
      <c r="E36" s="84">
        <v>5.7573755960999996E-3</v>
      </c>
      <c r="F36" s="74">
        <f t="shared" si="1"/>
        <v>1583261.3910301253</v>
      </c>
      <c r="G36" s="86">
        <v>5.8083011382245855E-3</v>
      </c>
      <c r="H36" s="74">
        <f t="shared" si="2"/>
        <v>1207429.3873721974</v>
      </c>
    </row>
    <row r="37" spans="1:8" ht="11.1" customHeight="1" x14ac:dyDescent="0.15">
      <c r="A37" s="73">
        <v>32</v>
      </c>
      <c r="B37" s="83" t="s">
        <v>39</v>
      </c>
      <c r="C37" s="84">
        <v>5.0064695335999988E-3</v>
      </c>
      <c r="D37" s="74">
        <f t="shared" si="0"/>
        <v>535749.17767191166</v>
      </c>
      <c r="E37" s="84">
        <v>5.0064695335999988E-3</v>
      </c>
      <c r="F37" s="74">
        <f t="shared" si="1"/>
        <v>1376764.4277519186</v>
      </c>
      <c r="G37" s="86">
        <v>4.9055664870826911E-3</v>
      </c>
      <c r="H37" s="74">
        <f t="shared" si="2"/>
        <v>1019768.947452051</v>
      </c>
    </row>
    <row r="38" spans="1:8" ht="11.1" customHeight="1" x14ac:dyDescent="0.15">
      <c r="A38" s="73">
        <v>33</v>
      </c>
      <c r="B38" s="83" t="s">
        <v>40</v>
      </c>
      <c r="C38" s="84">
        <v>1.3980901836000001E-2</v>
      </c>
      <c r="D38" s="74">
        <f t="shared" si="0"/>
        <v>1496115.4984524008</v>
      </c>
      <c r="E38" s="84">
        <v>1.3980901836000001E-2</v>
      </c>
      <c r="F38" s="74">
        <f t="shared" si="1"/>
        <v>3844706.9709531115</v>
      </c>
      <c r="G38" s="86">
        <v>1.408765866112828E-2</v>
      </c>
      <c r="H38" s="74">
        <f t="shared" si="2"/>
        <v>2928541.8682534294</v>
      </c>
    </row>
    <row r="39" spans="1:8" ht="11.1" customHeight="1" x14ac:dyDescent="0.15">
      <c r="A39" s="73">
        <v>34</v>
      </c>
      <c r="B39" s="83" t="s">
        <v>41</v>
      </c>
      <c r="C39" s="84">
        <v>4.0553204817999995E-3</v>
      </c>
      <c r="D39" s="74">
        <f t="shared" si="0"/>
        <v>433965.4119013754</v>
      </c>
      <c r="E39" s="84">
        <v>4.0553204817999995E-3</v>
      </c>
      <c r="F39" s="74">
        <f t="shared" si="1"/>
        <v>1115201.2301293858</v>
      </c>
      <c r="G39" s="86">
        <v>4.1758081981563781E-3</v>
      </c>
      <c r="H39" s="74">
        <f t="shared" si="2"/>
        <v>868066.82616751047</v>
      </c>
    </row>
    <row r="40" spans="1:8" ht="11.1" customHeight="1" x14ac:dyDescent="0.15">
      <c r="A40" s="73">
        <v>35</v>
      </c>
      <c r="B40" s="83" t="s">
        <v>42</v>
      </c>
      <c r="C40" s="84">
        <v>0.11257585725619999</v>
      </c>
      <c r="D40" s="74">
        <f t="shared" si="0"/>
        <v>12046897.029122803</v>
      </c>
      <c r="E40" s="84">
        <v>0.11257585725619999</v>
      </c>
      <c r="F40" s="74">
        <f t="shared" si="1"/>
        <v>30958030.33531395</v>
      </c>
      <c r="G40" s="86">
        <v>0.10880269175319687</v>
      </c>
      <c r="H40" s="74">
        <f t="shared" si="2"/>
        <v>22617898.817857206</v>
      </c>
    </row>
    <row r="41" spans="1:8" ht="11.1" customHeight="1" x14ac:dyDescent="0.15">
      <c r="A41" s="73">
        <v>36</v>
      </c>
      <c r="B41" s="83" t="s">
        <v>43</v>
      </c>
      <c r="C41" s="84">
        <v>1.0966138326599999E-2</v>
      </c>
      <c r="D41" s="74">
        <f t="shared" si="0"/>
        <v>1173501.5166441607</v>
      </c>
      <c r="E41" s="84">
        <v>1.0966138326599999E-2</v>
      </c>
      <c r="F41" s="74">
        <f t="shared" si="1"/>
        <v>3015655.8541990113</v>
      </c>
      <c r="G41" s="86">
        <v>1.0806511800978278E-2</v>
      </c>
      <c r="H41" s="74">
        <f t="shared" si="2"/>
        <v>2246457.2020234498</v>
      </c>
    </row>
    <row r="42" spans="1:8" ht="11.1" customHeight="1" x14ac:dyDescent="0.15">
      <c r="A42" s="73">
        <v>37</v>
      </c>
      <c r="B42" s="83" t="s">
        <v>44</v>
      </c>
      <c r="C42" s="84">
        <v>3.5813538975699999E-2</v>
      </c>
      <c r="D42" s="74">
        <f t="shared" si="0"/>
        <v>3832455.970615963</v>
      </c>
      <c r="E42" s="84">
        <v>3.5813538975699999E-2</v>
      </c>
      <c r="F42" s="74">
        <f t="shared" si="1"/>
        <v>9848618.1055806056</v>
      </c>
      <c r="G42" s="86">
        <v>3.5115025318756071E-2</v>
      </c>
      <c r="H42" s="74">
        <f t="shared" si="2"/>
        <v>7299709.9322479088</v>
      </c>
    </row>
    <row r="43" spans="1:8" ht="11.1" customHeight="1" x14ac:dyDescent="0.15">
      <c r="A43" s="73">
        <v>38</v>
      </c>
      <c r="B43" s="83" t="s">
        <v>45</v>
      </c>
      <c r="C43" s="84">
        <v>5.6269355707999997E-3</v>
      </c>
      <c r="D43" s="74">
        <f t="shared" si="0"/>
        <v>602146.10008845967</v>
      </c>
      <c r="E43" s="84">
        <v>5.6269355707999997E-3</v>
      </c>
      <c r="F43" s="74">
        <f t="shared" si="1"/>
        <v>1547390.7669140997</v>
      </c>
      <c r="G43" s="86">
        <v>6.013694050738665E-3</v>
      </c>
      <c r="H43" s="74">
        <f t="shared" si="2"/>
        <v>1250126.4570704931</v>
      </c>
    </row>
    <row r="44" spans="1:8" ht="11.1" customHeight="1" x14ac:dyDescent="0.15">
      <c r="A44" s="73">
        <v>39</v>
      </c>
      <c r="B44" s="83" t="s">
        <v>46</v>
      </c>
      <c r="C44" s="84">
        <v>5.5371797393999993E-3</v>
      </c>
      <c r="D44" s="74">
        <f t="shared" si="0"/>
        <v>592541.20535354025</v>
      </c>
      <c r="E44" s="84">
        <v>5.5371797393999993E-3</v>
      </c>
      <c r="F44" s="74">
        <f t="shared" si="1"/>
        <v>1522708.1767124648</v>
      </c>
      <c r="G44" s="86">
        <v>5.7297122172486389E-3</v>
      </c>
      <c r="H44" s="74">
        <f t="shared" si="2"/>
        <v>1191092.3259061945</v>
      </c>
    </row>
    <row r="45" spans="1:8" ht="11.1" customHeight="1" x14ac:dyDescent="0.15">
      <c r="A45" s="73">
        <v>40</v>
      </c>
      <c r="B45" s="83" t="s">
        <v>47</v>
      </c>
      <c r="C45" s="84">
        <v>1.3770735687100001E-2</v>
      </c>
      <c r="D45" s="74">
        <f t="shared" si="0"/>
        <v>1473625.3303425226</v>
      </c>
      <c r="E45" s="84">
        <v>1.3770735687100001E-2</v>
      </c>
      <c r="F45" s="74">
        <f t="shared" si="1"/>
        <v>3786911.8968432588</v>
      </c>
      <c r="G45" s="86">
        <v>1.4386979549998864E-2</v>
      </c>
      <c r="H45" s="74">
        <f t="shared" si="2"/>
        <v>2990764.6815814553</v>
      </c>
    </row>
    <row r="46" spans="1:8" ht="11.1" customHeight="1" x14ac:dyDescent="0.15">
      <c r="A46" s="73">
        <v>41</v>
      </c>
      <c r="B46" s="83" t="s">
        <v>48</v>
      </c>
      <c r="C46" s="84">
        <v>7.9603547571000001E-3</v>
      </c>
      <c r="D46" s="74">
        <f t="shared" si="0"/>
        <v>851848.49053228169</v>
      </c>
      <c r="E46" s="84">
        <v>7.9603547571000001E-3</v>
      </c>
      <c r="F46" s="74">
        <f t="shared" si="1"/>
        <v>2189074.1945612878</v>
      </c>
      <c r="G46" s="86">
        <v>7.771486451871026E-3</v>
      </c>
      <c r="H46" s="74">
        <f t="shared" si="2"/>
        <v>1615536.2647781395</v>
      </c>
    </row>
    <row r="47" spans="1:8" ht="11.1" customHeight="1" x14ac:dyDescent="0.15">
      <c r="A47" s="73">
        <v>42</v>
      </c>
      <c r="B47" s="83" t="s">
        <v>49</v>
      </c>
      <c r="C47" s="84">
        <v>7.4399886968999993E-3</v>
      </c>
      <c r="D47" s="74">
        <f t="shared" si="0"/>
        <v>796163.4040717521</v>
      </c>
      <c r="E47" s="84">
        <v>7.4399886968999993E-3</v>
      </c>
      <c r="F47" s="74">
        <f t="shared" si="1"/>
        <v>2045975.0552806745</v>
      </c>
      <c r="G47" s="86">
        <v>7.2596048883020545E-3</v>
      </c>
      <c r="H47" s="74">
        <f t="shared" si="2"/>
        <v>1509126.347661458</v>
      </c>
    </row>
    <row r="48" spans="1:8" ht="11.1" customHeight="1" x14ac:dyDescent="0.15">
      <c r="A48" s="73">
        <v>43</v>
      </c>
      <c r="B48" s="83" t="s">
        <v>50</v>
      </c>
      <c r="C48" s="84">
        <v>5.2947368077999992E-3</v>
      </c>
      <c r="D48" s="74">
        <f t="shared" si="0"/>
        <v>566597.05441736768</v>
      </c>
      <c r="E48" s="84">
        <v>5.2947368077999992E-3</v>
      </c>
      <c r="F48" s="74">
        <f t="shared" si="1"/>
        <v>1456037.0820924689</v>
      </c>
      <c r="G48" s="86">
        <v>5.4051503381659155E-3</v>
      </c>
      <c r="H48" s="74">
        <f t="shared" si="2"/>
        <v>1123622.4166333757</v>
      </c>
    </row>
    <row r="49" spans="1:8" ht="11.1" customHeight="1" x14ac:dyDescent="0.15">
      <c r="A49" s="73">
        <v>44</v>
      </c>
      <c r="B49" s="83" t="s">
        <v>51</v>
      </c>
      <c r="C49" s="84">
        <v>3.1471291495000003E-3</v>
      </c>
      <c r="D49" s="74">
        <f t="shared" si="0"/>
        <v>336778.6106668915</v>
      </c>
      <c r="E49" s="84">
        <v>3.1471291495000003E-3</v>
      </c>
      <c r="F49" s="74">
        <f t="shared" si="1"/>
        <v>865451.2792884463</v>
      </c>
      <c r="G49" s="86">
        <v>4.31097812543948E-3</v>
      </c>
      <c r="H49" s="74">
        <f t="shared" si="2"/>
        <v>896165.94475771289</v>
      </c>
    </row>
    <row r="50" spans="1:8" ht="11.1" customHeight="1" x14ac:dyDescent="0.15">
      <c r="A50" s="73">
        <v>45</v>
      </c>
      <c r="B50" s="83" t="s">
        <v>52</v>
      </c>
      <c r="C50" s="84">
        <v>2.976374975E-3</v>
      </c>
      <c r="D50" s="74">
        <f t="shared" si="0"/>
        <v>318505.9720423157</v>
      </c>
      <c r="E50" s="84">
        <v>2.976374975E-3</v>
      </c>
      <c r="F50" s="74">
        <f t="shared" si="1"/>
        <v>818494.38246444834</v>
      </c>
      <c r="G50" s="86">
        <v>3.2394725594815741E-3</v>
      </c>
      <c r="H50" s="74">
        <f t="shared" si="2"/>
        <v>673421.41442402604</v>
      </c>
    </row>
    <row r="51" spans="1:8" ht="11.1" customHeight="1" x14ac:dyDescent="0.15">
      <c r="A51" s="73">
        <v>46</v>
      </c>
      <c r="B51" s="83" t="s">
        <v>53</v>
      </c>
      <c r="C51" s="84">
        <v>5.1830780247999995E-3</v>
      </c>
      <c r="D51" s="74">
        <f t="shared" si="0"/>
        <v>554648.29476336041</v>
      </c>
      <c r="E51" s="84">
        <v>5.1830780247999995E-3</v>
      </c>
      <c r="F51" s="74">
        <f t="shared" si="1"/>
        <v>1425331.2444859971</v>
      </c>
      <c r="G51" s="86">
        <v>5.603092504671248E-3</v>
      </c>
      <c r="H51" s="74">
        <f t="shared" si="2"/>
        <v>1164770.6255762258</v>
      </c>
    </row>
    <row r="52" spans="1:8" ht="11.1" customHeight="1" x14ac:dyDescent="0.15">
      <c r="A52" s="73">
        <v>47</v>
      </c>
      <c r="B52" s="83" t="s">
        <v>54</v>
      </c>
      <c r="C52" s="84">
        <v>6.1946694725999998E-3</v>
      </c>
      <c r="D52" s="74">
        <f t="shared" si="0"/>
        <v>662900.08430517802</v>
      </c>
      <c r="E52" s="84">
        <v>6.1946694725999998E-3</v>
      </c>
      <c r="F52" s="74">
        <f t="shared" si="1"/>
        <v>1703515.923610098</v>
      </c>
      <c r="G52" s="86">
        <v>6.6483857799895917E-3</v>
      </c>
      <c r="H52" s="74">
        <f t="shared" si="2"/>
        <v>1382066.1460746164</v>
      </c>
    </row>
    <row r="53" spans="1:8" ht="11.1" customHeight="1" x14ac:dyDescent="0.15">
      <c r="A53" s="73">
        <v>48</v>
      </c>
      <c r="B53" s="83" t="s">
        <v>55</v>
      </c>
      <c r="C53" s="84">
        <v>6.4795914890999999E-3</v>
      </c>
      <c r="D53" s="74">
        <f t="shared" si="0"/>
        <v>693389.98043178732</v>
      </c>
      <c r="E53" s="84">
        <v>6.4795914890999999E-3</v>
      </c>
      <c r="F53" s="74">
        <f t="shared" si="1"/>
        <v>1781868.6419014796</v>
      </c>
      <c r="G53" s="86">
        <v>6.54055717043608E-3</v>
      </c>
      <c r="H53" s="74">
        <f t="shared" si="2"/>
        <v>1359650.7394219597</v>
      </c>
    </row>
    <row r="54" spans="1:8" ht="11.1" customHeight="1" x14ac:dyDescent="0.15">
      <c r="A54" s="73">
        <v>49</v>
      </c>
      <c r="B54" s="83" t="s">
        <v>56</v>
      </c>
      <c r="C54" s="84">
        <v>3.5746353869999998E-3</v>
      </c>
      <c r="D54" s="74">
        <f t="shared" si="0"/>
        <v>382526.64002232929</v>
      </c>
      <c r="E54" s="84">
        <v>3.5746353869999998E-3</v>
      </c>
      <c r="F54" s="74">
        <f t="shared" si="1"/>
        <v>983014.23987013905</v>
      </c>
      <c r="G54" s="86">
        <v>3.8543886878447181E-3</v>
      </c>
      <c r="H54" s="74">
        <f t="shared" si="2"/>
        <v>801250.15237781324</v>
      </c>
    </row>
    <row r="55" spans="1:8" ht="11.1" customHeight="1" x14ac:dyDescent="0.15">
      <c r="A55" s="73">
        <v>50</v>
      </c>
      <c r="B55" s="83" t="s">
        <v>60</v>
      </c>
      <c r="C55" s="84">
        <v>5.5480748593000001E-3</v>
      </c>
      <c r="D55" s="74">
        <f t="shared" si="0"/>
        <v>593707.10709085991</v>
      </c>
      <c r="E55" s="84">
        <v>5.5480748593000001E-3</v>
      </c>
      <c r="F55" s="74">
        <f t="shared" si="1"/>
        <v>1525704.3027077881</v>
      </c>
      <c r="G55" s="86">
        <v>5.9273551416987929E-3</v>
      </c>
      <c r="H55" s="74">
        <f t="shared" si="2"/>
        <v>1232178.3284236609</v>
      </c>
    </row>
    <row r="56" spans="1:8" ht="11.1" customHeight="1" x14ac:dyDescent="0.15">
      <c r="A56" s="73">
        <v>51</v>
      </c>
      <c r="B56" s="83" t="s">
        <v>57</v>
      </c>
      <c r="C56" s="84">
        <v>2.2922091077999997E-3</v>
      </c>
      <c r="D56" s="74">
        <f t="shared" si="0"/>
        <v>245292.44337034118</v>
      </c>
      <c r="E56" s="84">
        <v>2.2922091077999997E-3</v>
      </c>
      <c r="F56" s="74">
        <f t="shared" si="1"/>
        <v>630350.77701126854</v>
      </c>
      <c r="G56" s="86">
        <v>2.7894152677596339E-3</v>
      </c>
      <c r="H56" s="74">
        <f t="shared" si="2"/>
        <v>579863.52424336702</v>
      </c>
    </row>
    <row r="57" spans="1:8" ht="11.1" customHeight="1" x14ac:dyDescent="0.15">
      <c r="A57" s="73">
        <v>52</v>
      </c>
      <c r="B57" s="83" t="s">
        <v>58</v>
      </c>
      <c r="C57" s="84">
        <v>1.3729364868699998E-2</v>
      </c>
      <c r="D57" s="74">
        <f t="shared" si="0"/>
        <v>1469198.1822716787</v>
      </c>
      <c r="E57" s="84">
        <v>1.3729364868699998E-2</v>
      </c>
      <c r="F57" s="74">
        <f t="shared" si="1"/>
        <v>3775535.0432066098</v>
      </c>
      <c r="G57" s="86">
        <v>1.3306893245700092E-2</v>
      </c>
      <c r="H57" s="74">
        <f t="shared" si="2"/>
        <v>2766236.3877355899</v>
      </c>
    </row>
    <row r="58" spans="1:8" ht="11.1" customHeight="1" x14ac:dyDescent="0.15">
      <c r="A58" s="73">
        <v>53</v>
      </c>
      <c r="B58" s="83" t="s">
        <v>59</v>
      </c>
      <c r="C58" s="84">
        <v>1.8281428864899994E-2</v>
      </c>
      <c r="D58" s="74">
        <f t="shared" si="0"/>
        <v>1956320.7995784944</v>
      </c>
      <c r="E58" s="84">
        <v>1.8281428864899994E-2</v>
      </c>
      <c r="F58" s="74">
        <f t="shared" si="1"/>
        <v>5027339.2818537802</v>
      </c>
      <c r="G58" s="86">
        <v>2.0943347059060976E-2</v>
      </c>
      <c r="H58" s="74">
        <f t="shared" si="2"/>
        <v>4353702.0735076638</v>
      </c>
    </row>
    <row r="59" spans="1:8" ht="11.1" customHeight="1" x14ac:dyDescent="0.15">
      <c r="A59" s="73">
        <v>54</v>
      </c>
      <c r="B59" s="83" t="s">
        <v>63</v>
      </c>
      <c r="C59" s="84">
        <v>9.5267708252999989E-3</v>
      </c>
      <c r="D59" s="74">
        <f t="shared" si="0"/>
        <v>1019472.8243663419</v>
      </c>
      <c r="E59" s="84">
        <v>9.5267708252999989E-3</v>
      </c>
      <c r="F59" s="74">
        <f t="shared" si="1"/>
        <v>2619834.0158851272</v>
      </c>
      <c r="G59" s="86">
        <v>1.1720016457773043E-2</v>
      </c>
      <c r="H59" s="74">
        <f t="shared" si="2"/>
        <v>2436356.5102491425</v>
      </c>
    </row>
    <row r="60" spans="1:8" ht="11.1" customHeight="1" x14ac:dyDescent="0.15">
      <c r="A60" s="73">
        <v>55</v>
      </c>
      <c r="B60" s="83" t="s">
        <v>61</v>
      </c>
      <c r="C60" s="84">
        <v>3.9397417196999993E-3</v>
      </c>
      <c r="D60" s="74">
        <f t="shared" si="0"/>
        <v>421597.1699025298</v>
      </c>
      <c r="E60" s="84">
        <v>3.9397417196999993E-3</v>
      </c>
      <c r="F60" s="74">
        <f t="shared" si="1"/>
        <v>1083417.4097755526</v>
      </c>
      <c r="G60" s="86">
        <v>5.1535034946157731E-3</v>
      </c>
      <c r="H60" s="74">
        <f t="shared" si="2"/>
        <v>1071310.0817679747</v>
      </c>
    </row>
    <row r="61" spans="1:8" ht="11.1" customHeight="1" x14ac:dyDescent="0.15">
      <c r="A61" s="73">
        <v>56</v>
      </c>
      <c r="B61" s="83" t="s">
        <v>62</v>
      </c>
      <c r="C61" s="84">
        <v>1.9026906003299999E-2</v>
      </c>
      <c r="D61" s="74">
        <f t="shared" si="0"/>
        <v>2036095.3315496945</v>
      </c>
      <c r="E61" s="84">
        <v>1.9026906003299999E-2</v>
      </c>
      <c r="F61" s="74">
        <f t="shared" si="1"/>
        <v>5232343.30693838</v>
      </c>
      <c r="G61" s="86">
        <v>1.858074994695821E-2</v>
      </c>
      <c r="H61" s="74">
        <f t="shared" si="2"/>
        <v>3862565.488852975</v>
      </c>
    </row>
    <row r="62" spans="1:8" ht="11.1" customHeight="1" x14ac:dyDescent="0.15">
      <c r="A62" s="73">
        <v>57</v>
      </c>
      <c r="B62" s="83" t="s">
        <v>22</v>
      </c>
      <c r="C62" s="84">
        <v>7.4443736680999996E-3</v>
      </c>
      <c r="D62" s="74">
        <f t="shared" si="0"/>
        <v>796632.64585955266</v>
      </c>
      <c r="E62" s="84">
        <v>7.4443736680999996E-3</v>
      </c>
      <c r="F62" s="74">
        <f t="shared" si="1"/>
        <v>2047180.9094907839</v>
      </c>
      <c r="G62" s="86">
        <v>7.5675973351911844E-3</v>
      </c>
      <c r="H62" s="74">
        <f t="shared" si="2"/>
        <v>1573151.8040922997</v>
      </c>
    </row>
    <row r="63" spans="1:8" ht="11.1" customHeight="1" x14ac:dyDescent="0.15">
      <c r="A63" s="73">
        <v>58</v>
      </c>
      <c r="B63" s="83" t="s">
        <v>27</v>
      </c>
      <c r="C63" s="84">
        <v>1.10607914667E-2</v>
      </c>
      <c r="D63" s="74">
        <f t="shared" si="0"/>
        <v>1183630.4791060926</v>
      </c>
      <c r="E63" s="84">
        <v>1.10607914667E-2</v>
      </c>
      <c r="F63" s="74">
        <f t="shared" si="1"/>
        <v>3041685.1899195453</v>
      </c>
      <c r="G63" s="86">
        <v>1.095483197239721E-2</v>
      </c>
      <c r="H63" s="74">
        <f t="shared" si="2"/>
        <v>2277289.9927912578</v>
      </c>
    </row>
    <row r="64" spans="1:8" s="85" customFormat="1" ht="11.1" customHeight="1" x14ac:dyDescent="0.15">
      <c r="A64" s="75"/>
      <c r="B64" s="75" t="s">
        <v>90</v>
      </c>
      <c r="C64" s="78">
        <f>SUM(C6:C63)</f>
        <v>1</v>
      </c>
      <c r="D64" s="77">
        <f>+D67</f>
        <v>107011372.80000001</v>
      </c>
      <c r="E64" s="78">
        <f t="shared" ref="E64" si="3">SUM(E6:E63)</f>
        <v>1</v>
      </c>
      <c r="F64" s="77">
        <f>+F67</f>
        <v>274997065</v>
      </c>
      <c r="G64" s="87">
        <f>SUM(G6:G63)</f>
        <v>1</v>
      </c>
      <c r="H64" s="77">
        <f>+H67</f>
        <v>207879956.40000001</v>
      </c>
    </row>
    <row r="65" spans="2:8" x14ac:dyDescent="0.15">
      <c r="D65" s="81"/>
      <c r="F65" s="81"/>
      <c r="G65" s="81"/>
      <c r="H65" s="81"/>
    </row>
    <row r="66" spans="2:8" x14ac:dyDescent="0.15">
      <c r="B66" s="91" t="s">
        <v>126</v>
      </c>
      <c r="C66" s="82">
        <v>1</v>
      </c>
      <c r="D66" s="79">
        <v>535056864</v>
      </c>
      <c r="E66" s="82">
        <v>1</v>
      </c>
      <c r="F66" s="79">
        <v>274997065</v>
      </c>
      <c r="G66" s="82">
        <v>1</v>
      </c>
      <c r="H66" s="79">
        <v>1039399782</v>
      </c>
    </row>
    <row r="67" spans="2:8" x14ac:dyDescent="0.15">
      <c r="B67" s="92" t="s">
        <v>127</v>
      </c>
      <c r="C67" s="82">
        <v>0.2</v>
      </c>
      <c r="D67" s="79">
        <f>+D66*20%</f>
        <v>107011372.80000001</v>
      </c>
      <c r="E67" s="82">
        <v>1</v>
      </c>
      <c r="F67" s="79">
        <f>+F66</f>
        <v>274997065</v>
      </c>
      <c r="G67" s="82">
        <v>0.2</v>
      </c>
      <c r="H67" s="79">
        <f>+H66*20%</f>
        <v>207879956.40000001</v>
      </c>
    </row>
    <row r="68" spans="2:8" x14ac:dyDescent="0.15">
      <c r="D68" s="81"/>
      <c r="F68" s="81"/>
      <c r="G68" s="81"/>
      <c r="H68" s="81"/>
    </row>
  </sheetData>
  <mergeCells count="7">
    <mergeCell ref="G4:H4"/>
    <mergeCell ref="A1:H1"/>
    <mergeCell ref="A2:H2"/>
    <mergeCell ref="A3:B3"/>
    <mergeCell ref="A4:B4"/>
    <mergeCell ref="C4:D4"/>
    <mergeCell ref="E4:F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118" zoomScaleNormal="118" workbookViewId="0">
      <selection activeCell="B6" sqref="B6:B63"/>
    </sheetView>
  </sheetViews>
  <sheetFormatPr baseColWidth="10" defaultRowHeight="9" x14ac:dyDescent="0.15"/>
  <cols>
    <col min="1" max="1" width="4.85546875" style="69" customWidth="1"/>
    <col min="2" max="2" width="20.42578125" style="69" bestFit="1" customWidth="1"/>
    <col min="3" max="3" width="11.7109375" style="69" bestFit="1" customWidth="1"/>
    <col min="4" max="4" width="13.85546875" style="69" customWidth="1"/>
    <col min="5" max="5" width="11.7109375" style="69" bestFit="1" customWidth="1"/>
    <col min="6" max="6" width="13.85546875" style="69" customWidth="1"/>
    <col min="7" max="7" width="12.28515625" style="69" customWidth="1"/>
    <col min="8" max="8" width="12.5703125" style="69" customWidth="1"/>
    <col min="9" max="16384" width="11.42578125" style="69"/>
  </cols>
  <sheetData>
    <row r="1" spans="1:8" x14ac:dyDescent="0.15">
      <c r="A1" s="150" t="s">
        <v>129</v>
      </c>
      <c r="B1" s="150"/>
      <c r="C1" s="150"/>
      <c r="D1" s="150"/>
      <c r="E1" s="150"/>
      <c r="F1" s="150"/>
      <c r="G1" s="150"/>
      <c r="H1" s="150"/>
    </row>
    <row r="2" spans="1:8" x14ac:dyDescent="0.15">
      <c r="A2" s="150" t="s">
        <v>130</v>
      </c>
      <c r="B2" s="150"/>
      <c r="C2" s="150"/>
      <c r="D2" s="150"/>
      <c r="E2" s="150"/>
      <c r="F2" s="150"/>
      <c r="G2" s="150"/>
      <c r="H2" s="150"/>
    </row>
    <row r="3" spans="1:8" x14ac:dyDescent="0.15">
      <c r="A3" s="150"/>
      <c r="B3" s="150"/>
    </row>
    <row r="4" spans="1:8" s="80" customFormat="1" ht="33" customHeight="1" x14ac:dyDescent="0.15">
      <c r="A4" s="151" t="s">
        <v>121</v>
      </c>
      <c r="B4" s="152"/>
      <c r="C4" s="153" t="s">
        <v>135</v>
      </c>
      <c r="D4" s="153"/>
      <c r="E4" s="153" t="s">
        <v>134</v>
      </c>
      <c r="F4" s="153"/>
      <c r="G4" s="153" t="s">
        <v>136</v>
      </c>
      <c r="H4" s="153"/>
    </row>
    <row r="5" spans="1:8" s="80" customFormat="1" ht="18" x14ac:dyDescent="0.15">
      <c r="A5" s="70"/>
      <c r="B5" s="71"/>
      <c r="C5" s="72" t="s">
        <v>124</v>
      </c>
      <c r="D5" s="72" t="s">
        <v>125</v>
      </c>
      <c r="E5" s="72" t="s">
        <v>124</v>
      </c>
      <c r="F5" s="72" t="s">
        <v>125</v>
      </c>
      <c r="G5" s="72" t="s">
        <v>124</v>
      </c>
      <c r="H5" s="72" t="s">
        <v>125</v>
      </c>
    </row>
    <row r="6" spans="1:8" ht="11.1" customHeight="1" x14ac:dyDescent="0.15">
      <c r="A6" s="73">
        <v>1</v>
      </c>
      <c r="B6" s="83" t="s">
        <v>6</v>
      </c>
      <c r="C6" s="84">
        <v>6.7937559798000001E-3</v>
      </c>
      <c r="D6" s="74">
        <f>+C6*$D$64</f>
        <v>70550.639443008098</v>
      </c>
      <c r="E6" s="84">
        <v>6.7937559798000001E-3</v>
      </c>
      <c r="F6" s="74">
        <f>+E6*$F$64</f>
        <v>79436.990475940533</v>
      </c>
      <c r="G6" s="84">
        <v>6.7937559798000001E-3</v>
      </c>
      <c r="H6" s="74">
        <f>+G6*$H$64</f>
        <v>271618.88463763293</v>
      </c>
    </row>
    <row r="7" spans="1:8" ht="11.1" customHeight="1" x14ac:dyDescent="0.15">
      <c r="A7" s="73">
        <v>2</v>
      </c>
      <c r="B7" s="83" t="s">
        <v>7</v>
      </c>
      <c r="C7" s="84">
        <v>3.1316260138999998E-3</v>
      </c>
      <c r="D7" s="74">
        <f t="shared" ref="D7:D63" si="0">+C7*$D$64</f>
        <v>32520.776200075954</v>
      </c>
      <c r="E7" s="84">
        <v>3.1316260138999998E-3</v>
      </c>
      <c r="F7" s="74">
        <f t="shared" ref="F7:F63" si="1">+E7*$F$64</f>
        <v>36616.997516549789</v>
      </c>
      <c r="G7" s="84">
        <v>3.1316260138999998E-3</v>
      </c>
      <c r="H7" s="74">
        <f t="shared" ref="H7:H63" si="2">+G7*$H$64</f>
        <v>125204.49181967163</v>
      </c>
    </row>
    <row r="8" spans="1:8" ht="11.1" customHeight="1" x14ac:dyDescent="0.15">
      <c r="A8" s="73">
        <v>3</v>
      </c>
      <c r="B8" s="83" t="s">
        <v>8</v>
      </c>
      <c r="C8" s="84">
        <v>2.0427915520700002E-2</v>
      </c>
      <c r="D8" s="74">
        <f t="shared" si="0"/>
        <v>212136.33618256068</v>
      </c>
      <c r="E8" s="84">
        <v>2.0427915520700002E-2</v>
      </c>
      <c r="F8" s="74">
        <f t="shared" si="1"/>
        <v>238856.40512936632</v>
      </c>
      <c r="G8" s="84">
        <v>2.0427915520700002E-2</v>
      </c>
      <c r="H8" s="74">
        <f t="shared" si="2"/>
        <v>816721.65525257355</v>
      </c>
    </row>
    <row r="9" spans="1:8" ht="11.1" customHeight="1" x14ac:dyDescent="0.15">
      <c r="A9" s="73">
        <v>4</v>
      </c>
      <c r="B9" s="83" t="s">
        <v>9</v>
      </c>
      <c r="C9" s="84">
        <v>2.0424583563E-3</v>
      </c>
      <c r="D9" s="74">
        <f t="shared" si="0"/>
        <v>21210.17350360033</v>
      </c>
      <c r="E9" s="84">
        <v>2.0424583563E-3</v>
      </c>
      <c r="F9" s="74">
        <f t="shared" si="1"/>
        <v>23881.744572416126</v>
      </c>
      <c r="G9" s="84">
        <v>2.0424583563E-3</v>
      </c>
      <c r="H9" s="74">
        <f t="shared" si="2"/>
        <v>81658.84413666428</v>
      </c>
    </row>
    <row r="10" spans="1:8" ht="11.1" customHeight="1" x14ac:dyDescent="0.15">
      <c r="A10" s="73">
        <v>5</v>
      </c>
      <c r="B10" s="83" t="s">
        <v>10</v>
      </c>
      <c r="C10" s="84">
        <v>1.2413228653100001E-2</v>
      </c>
      <c r="D10" s="74">
        <f t="shared" si="0"/>
        <v>128906.78170255042</v>
      </c>
      <c r="E10" s="84">
        <v>1.2413228653100001E-2</v>
      </c>
      <c r="F10" s="74">
        <f t="shared" si="1"/>
        <v>145143.50077098378</v>
      </c>
      <c r="G10" s="84">
        <v>1.2413228653100001E-2</v>
      </c>
      <c r="H10" s="74">
        <f t="shared" si="2"/>
        <v>496289.14131328382</v>
      </c>
    </row>
    <row r="11" spans="1:8" ht="11.1" customHeight="1" x14ac:dyDescent="0.15">
      <c r="A11" s="73">
        <v>6</v>
      </c>
      <c r="B11" s="83" t="s">
        <v>11</v>
      </c>
      <c r="C11" s="84">
        <v>6.5390897149999998E-3</v>
      </c>
      <c r="D11" s="74">
        <f t="shared" si="0"/>
        <v>67906.024611444576</v>
      </c>
      <c r="E11" s="84">
        <v>6.5390897149999998E-3</v>
      </c>
      <c r="F11" s="74">
        <f t="shared" si="1"/>
        <v>76459.267738825598</v>
      </c>
      <c r="G11" s="84">
        <v>6.5390897149999998E-3</v>
      </c>
      <c r="H11" s="74">
        <f t="shared" si="2"/>
        <v>261437.15791599636</v>
      </c>
    </row>
    <row r="12" spans="1:8" ht="11.1" customHeight="1" x14ac:dyDescent="0.15">
      <c r="A12" s="73">
        <v>7</v>
      </c>
      <c r="B12" s="83" t="s">
        <v>12</v>
      </c>
      <c r="C12" s="84">
        <v>3.6273709272999994E-3</v>
      </c>
      <c r="D12" s="74">
        <f t="shared" si="0"/>
        <v>37668.903501819026</v>
      </c>
      <c r="E12" s="84">
        <v>3.6273709272999994E-3</v>
      </c>
      <c r="F12" s="74">
        <f t="shared" si="1"/>
        <v>42413.567790981557</v>
      </c>
      <c r="G12" s="84">
        <v>3.6273709272999994E-3</v>
      </c>
      <c r="H12" s="74">
        <f t="shared" si="2"/>
        <v>145024.70332606899</v>
      </c>
    </row>
    <row r="13" spans="1:8" ht="11.1" customHeight="1" x14ac:dyDescent="0.15">
      <c r="A13" s="73">
        <v>8</v>
      </c>
      <c r="B13" s="83" t="s">
        <v>13</v>
      </c>
      <c r="C13" s="84">
        <v>6.9592398303999995E-3</v>
      </c>
      <c r="D13" s="74">
        <f t="shared" si="0"/>
        <v>72269.12793627083</v>
      </c>
      <c r="E13" s="84">
        <v>6.9592398303999995E-3</v>
      </c>
      <c r="F13" s="74">
        <f t="shared" si="1"/>
        <v>81371.934725207058</v>
      </c>
      <c r="G13" s="84">
        <v>6.9592398303999995E-3</v>
      </c>
      <c r="H13" s="74">
        <f t="shared" si="2"/>
        <v>278235.03909757512</v>
      </c>
    </row>
    <row r="14" spans="1:8" ht="11.1" customHeight="1" x14ac:dyDescent="0.15">
      <c r="A14" s="73">
        <v>9</v>
      </c>
      <c r="B14" s="83" t="s">
        <v>14</v>
      </c>
      <c r="C14" s="84">
        <v>7.7899587034999992E-3</v>
      </c>
      <c r="D14" s="74">
        <f t="shared" si="0"/>
        <v>80895.83573514373</v>
      </c>
      <c r="E14" s="84">
        <v>7.7899587034999992E-3</v>
      </c>
      <c r="F14" s="74">
        <f t="shared" si="1"/>
        <v>91085.237264603158</v>
      </c>
      <c r="G14" s="84">
        <v>7.7899587034999992E-3</v>
      </c>
      <c r="H14" s="74">
        <f t="shared" si="2"/>
        <v>311447.73240445129</v>
      </c>
    </row>
    <row r="15" spans="1:8" ht="11.1" customHeight="1" x14ac:dyDescent="0.15">
      <c r="A15" s="73">
        <v>10</v>
      </c>
      <c r="B15" s="83" t="s">
        <v>15</v>
      </c>
      <c r="C15" s="84">
        <v>2.2289466118999997E-3</v>
      </c>
      <c r="D15" s="74">
        <f t="shared" si="0"/>
        <v>23146.784962756454</v>
      </c>
      <c r="E15" s="84">
        <v>2.2289466118999997E-3</v>
      </c>
      <c r="F15" s="74">
        <f t="shared" si="1"/>
        <v>26062.285914792697</v>
      </c>
      <c r="G15" s="84">
        <v>2.2289466118999997E-3</v>
      </c>
      <c r="H15" s="74">
        <f t="shared" si="2"/>
        <v>89114.768684837545</v>
      </c>
    </row>
    <row r="16" spans="1:8" ht="11.1" customHeight="1" x14ac:dyDescent="0.15">
      <c r="A16" s="73">
        <v>11</v>
      </c>
      <c r="B16" s="83" t="s">
        <v>17</v>
      </c>
      <c r="C16" s="84">
        <v>1.0960954585499999E-2</v>
      </c>
      <c r="D16" s="74">
        <f t="shared" si="0"/>
        <v>113825.45343283904</v>
      </c>
      <c r="E16" s="84">
        <v>1.0960954585499999E-2</v>
      </c>
      <c r="F16" s="74">
        <f t="shared" si="1"/>
        <v>128162.57275128282</v>
      </c>
      <c r="G16" s="84">
        <v>1.0960954585499999E-2</v>
      </c>
      <c r="H16" s="74">
        <f t="shared" si="2"/>
        <v>438226.25774747116</v>
      </c>
    </row>
    <row r="17" spans="1:8" ht="11.1" customHeight="1" x14ac:dyDescent="0.15">
      <c r="A17" s="73">
        <v>12</v>
      </c>
      <c r="B17" s="83" t="s">
        <v>18</v>
      </c>
      <c r="C17" s="84">
        <v>1.6846063345800001E-2</v>
      </c>
      <c r="D17" s="74">
        <f t="shared" si="0"/>
        <v>174940.12806426975</v>
      </c>
      <c r="E17" s="84">
        <v>1.6846063345800001E-2</v>
      </c>
      <c r="F17" s="74">
        <f t="shared" si="1"/>
        <v>196975.07204207833</v>
      </c>
      <c r="G17" s="84">
        <v>1.6846063345800001E-2</v>
      </c>
      <c r="H17" s="74">
        <f t="shared" si="2"/>
        <v>673516.82193563436</v>
      </c>
    </row>
    <row r="18" spans="1:8" ht="11.1" customHeight="1" x14ac:dyDescent="0.15">
      <c r="A18" s="73">
        <v>13</v>
      </c>
      <c r="B18" s="83" t="s">
        <v>19</v>
      </c>
      <c r="C18" s="84">
        <v>6.2391657573499994E-2</v>
      </c>
      <c r="D18" s="74">
        <f t="shared" si="0"/>
        <v>647914.25403083232</v>
      </c>
      <c r="E18" s="84">
        <v>6.2391657573499994E-2</v>
      </c>
      <c r="F18" s="74">
        <f t="shared" si="1"/>
        <v>729523.62775181199</v>
      </c>
      <c r="G18" s="84">
        <v>6.2391657573499994E-2</v>
      </c>
      <c r="H18" s="74">
        <f t="shared" si="2"/>
        <v>2494459.9851974789</v>
      </c>
    </row>
    <row r="19" spans="1:8" ht="11.1" customHeight="1" x14ac:dyDescent="0.15">
      <c r="A19" s="73">
        <v>14</v>
      </c>
      <c r="B19" s="83" t="s">
        <v>20</v>
      </c>
      <c r="C19" s="84">
        <v>5.9617057211000003E-3</v>
      </c>
      <c r="D19" s="74">
        <f t="shared" si="0"/>
        <v>61910.105697824416</v>
      </c>
      <c r="E19" s="84">
        <v>5.9617057211000003E-3</v>
      </c>
      <c r="F19" s="74">
        <f t="shared" si="1"/>
        <v>69708.12051470275</v>
      </c>
      <c r="G19" s="84">
        <v>5.9617057211000003E-3</v>
      </c>
      <c r="H19" s="74">
        <f t="shared" si="2"/>
        <v>238352.96164856481</v>
      </c>
    </row>
    <row r="20" spans="1:8" ht="11.1" customHeight="1" x14ac:dyDescent="0.15">
      <c r="A20" s="73">
        <v>15</v>
      </c>
      <c r="B20" s="83" t="s">
        <v>16</v>
      </c>
      <c r="C20" s="84">
        <v>7.7250541045000001E-3</v>
      </c>
      <c r="D20" s="74">
        <f t="shared" si="0"/>
        <v>80221.825515192206</v>
      </c>
      <c r="E20" s="84">
        <v>7.7250541045000001E-3</v>
      </c>
      <c r="F20" s="74">
        <f t="shared" si="1"/>
        <v>90326.330699819606</v>
      </c>
      <c r="G20" s="84">
        <v>7.7250541045000001E-3</v>
      </c>
      <c r="H20" s="74">
        <f t="shared" si="2"/>
        <v>308852.80334891111</v>
      </c>
    </row>
    <row r="21" spans="1:8" ht="11.1" customHeight="1" x14ac:dyDescent="0.15">
      <c r="A21" s="73">
        <v>16</v>
      </c>
      <c r="B21" s="83" t="s">
        <v>21</v>
      </c>
      <c r="C21" s="84">
        <v>1.4658075717499998E-2</v>
      </c>
      <c r="D21" s="74">
        <f t="shared" si="0"/>
        <v>152218.68697499175</v>
      </c>
      <c r="E21" s="84">
        <v>1.4658075717499998E-2</v>
      </c>
      <c r="F21" s="74">
        <f t="shared" si="1"/>
        <v>171391.70506399919</v>
      </c>
      <c r="G21" s="84">
        <v>1.4658075717499998E-2</v>
      </c>
      <c r="H21" s="74">
        <f t="shared" si="2"/>
        <v>586039.62066923233</v>
      </c>
    </row>
    <row r="22" spans="1:8" ht="11.1" customHeight="1" x14ac:dyDescent="0.15">
      <c r="A22" s="73">
        <v>17</v>
      </c>
      <c r="B22" s="83" t="s">
        <v>23</v>
      </c>
      <c r="C22" s="84">
        <v>9.4561738375999998E-3</v>
      </c>
      <c r="D22" s="74">
        <f t="shared" si="0"/>
        <v>98198.862736686569</v>
      </c>
      <c r="E22" s="84">
        <v>9.4561738375999998E-3</v>
      </c>
      <c r="F22" s="74">
        <f t="shared" si="1"/>
        <v>110567.70265369212</v>
      </c>
      <c r="G22" s="84">
        <v>9.4561738375999998E-3</v>
      </c>
      <c r="H22" s="74">
        <f t="shared" si="2"/>
        <v>378064.12216531951</v>
      </c>
    </row>
    <row r="23" spans="1:8" ht="11.1" customHeight="1" x14ac:dyDescent="0.15">
      <c r="A23" s="73">
        <v>18</v>
      </c>
      <c r="B23" s="83" t="s">
        <v>24</v>
      </c>
      <c r="C23" s="84">
        <v>5.8650444146999998E-3</v>
      </c>
      <c r="D23" s="74">
        <f t="shared" si="0"/>
        <v>60906.313834208304</v>
      </c>
      <c r="E23" s="84">
        <v>5.8650444146999998E-3</v>
      </c>
      <c r="F23" s="74">
        <f t="shared" si="1"/>
        <v>68577.893980408713</v>
      </c>
      <c r="G23" s="84">
        <v>5.8650444146999998E-3</v>
      </c>
      <c r="H23" s="74">
        <f t="shared" si="2"/>
        <v>234488.37830025953</v>
      </c>
    </row>
    <row r="24" spans="1:8" ht="11.1" customHeight="1" x14ac:dyDescent="0.15">
      <c r="A24" s="73">
        <v>19</v>
      </c>
      <c r="B24" s="83" t="s">
        <v>25</v>
      </c>
      <c r="C24" s="84">
        <v>2.3912999653999999E-3</v>
      </c>
      <c r="D24" s="74">
        <f t="shared" si="0"/>
        <v>24832.764403171819</v>
      </c>
      <c r="E24" s="84">
        <v>2.3912999653999999E-3</v>
      </c>
      <c r="F24" s="74">
        <f t="shared" si="1"/>
        <v>27960.626366534412</v>
      </c>
      <c r="G24" s="84">
        <v>2.3912999653999999E-3</v>
      </c>
      <c r="H24" s="74">
        <f t="shared" si="2"/>
        <v>95605.763787688964</v>
      </c>
    </row>
    <row r="25" spans="1:8" ht="11.1" customHeight="1" x14ac:dyDescent="0.15">
      <c r="A25" s="73">
        <v>20</v>
      </c>
      <c r="B25" s="83" t="s">
        <v>26</v>
      </c>
      <c r="C25" s="84">
        <v>3.4933304933199995E-2</v>
      </c>
      <c r="D25" s="74">
        <f t="shared" si="0"/>
        <v>362769.43243513472</v>
      </c>
      <c r="E25" s="84">
        <v>3.4933304933199995E-2</v>
      </c>
      <c r="F25" s="74">
        <f t="shared" si="1"/>
        <v>408462.80312726612</v>
      </c>
      <c r="G25" s="84">
        <v>3.4933304933199995E-2</v>
      </c>
      <c r="H25" s="74">
        <f t="shared" si="2"/>
        <v>1396656.7758504383</v>
      </c>
    </row>
    <row r="26" spans="1:8" ht="11.1" customHeight="1" x14ac:dyDescent="0.15">
      <c r="A26" s="73">
        <v>21</v>
      </c>
      <c r="B26" s="83" t="s">
        <v>28</v>
      </c>
      <c r="C26" s="84">
        <v>2.0426549625599994E-2</v>
      </c>
      <c r="D26" s="74">
        <f t="shared" si="0"/>
        <v>212122.15186787464</v>
      </c>
      <c r="E26" s="84">
        <v>2.0426549625599994E-2</v>
      </c>
      <c r="F26" s="74">
        <f t="shared" si="1"/>
        <v>238840.43420012289</v>
      </c>
      <c r="G26" s="84">
        <v>2.0426549625599994E-2</v>
      </c>
      <c r="H26" s="74">
        <f t="shared" si="2"/>
        <v>816667.04585760855</v>
      </c>
    </row>
    <row r="27" spans="1:8" ht="11.1" customHeight="1" x14ac:dyDescent="0.15">
      <c r="A27" s="73">
        <v>22</v>
      </c>
      <c r="B27" s="83" t="s">
        <v>29</v>
      </c>
      <c r="C27" s="84">
        <v>6.7525437199999986E-3</v>
      </c>
      <c r="D27" s="74">
        <f t="shared" si="0"/>
        <v>70122.665390006106</v>
      </c>
      <c r="E27" s="84">
        <v>6.7525437199999986E-3</v>
      </c>
      <c r="F27" s="74">
        <f t="shared" si="1"/>
        <v>78955.110070026829</v>
      </c>
      <c r="G27" s="84">
        <v>6.7525437199999986E-3</v>
      </c>
      <c r="H27" s="74">
        <f t="shared" si="2"/>
        <v>269971.1910681912</v>
      </c>
    </row>
    <row r="28" spans="1:8" ht="11.1" customHeight="1" x14ac:dyDescent="0.15">
      <c r="A28" s="73">
        <v>23</v>
      </c>
      <c r="B28" s="83" t="s">
        <v>30</v>
      </c>
      <c r="C28" s="84">
        <v>5.6823402394E-3</v>
      </c>
      <c r="D28" s="74">
        <f t="shared" si="0"/>
        <v>59008.998647344335</v>
      </c>
      <c r="E28" s="84">
        <v>5.6823402394E-3</v>
      </c>
      <c r="F28" s="74">
        <f t="shared" si="1"/>
        <v>66441.598553199685</v>
      </c>
      <c r="G28" s="84">
        <v>5.6823402394E-3</v>
      </c>
      <c r="H28" s="74">
        <f t="shared" si="2"/>
        <v>227183.74380040728</v>
      </c>
    </row>
    <row r="29" spans="1:8" ht="11.1" customHeight="1" x14ac:dyDescent="0.15">
      <c r="A29" s="73">
        <v>24</v>
      </c>
      <c r="B29" s="83" t="s">
        <v>31</v>
      </c>
      <c r="C29" s="84">
        <v>3.4747881324600001E-2</v>
      </c>
      <c r="D29" s="74">
        <f t="shared" si="0"/>
        <v>360843.87694072846</v>
      </c>
      <c r="E29" s="84">
        <v>3.4747881324600001E-2</v>
      </c>
      <c r="F29" s="74">
        <f t="shared" si="1"/>
        <v>406294.71032644022</v>
      </c>
      <c r="G29" s="84">
        <v>3.4747881324600001E-2</v>
      </c>
      <c r="H29" s="74">
        <f t="shared" si="2"/>
        <v>1389243.4165977414</v>
      </c>
    </row>
    <row r="30" spans="1:8" ht="11.1" customHeight="1" x14ac:dyDescent="0.15">
      <c r="A30" s="73">
        <v>25</v>
      </c>
      <c r="B30" s="83" t="s">
        <v>32</v>
      </c>
      <c r="C30" s="84">
        <v>1.0838628225299999E-2</v>
      </c>
      <c r="D30" s="74">
        <f t="shared" si="0"/>
        <v>112555.13949184585</v>
      </c>
      <c r="E30" s="84">
        <v>1.0838628225299999E-2</v>
      </c>
      <c r="F30" s="74">
        <f t="shared" si="1"/>
        <v>126732.25380266935</v>
      </c>
      <c r="G30" s="84">
        <v>1.0838628225299999E-2</v>
      </c>
      <c r="H30" s="74">
        <f t="shared" si="2"/>
        <v>433335.56847071502</v>
      </c>
    </row>
    <row r="31" spans="1:8" ht="11.1" customHeight="1" x14ac:dyDescent="0.15">
      <c r="A31" s="73">
        <v>26</v>
      </c>
      <c r="B31" s="83" t="s">
        <v>33</v>
      </c>
      <c r="C31" s="84">
        <v>3.9497232876999997E-3</v>
      </c>
      <c r="D31" s="74">
        <f t="shared" si="0"/>
        <v>41016.413365258741</v>
      </c>
      <c r="E31" s="84">
        <v>3.9497232876999997E-3</v>
      </c>
      <c r="F31" s="74">
        <f t="shared" si="1"/>
        <v>46182.720150755536</v>
      </c>
      <c r="G31" s="84">
        <v>3.9497232876999997E-3</v>
      </c>
      <c r="H31" s="74">
        <f t="shared" si="2"/>
        <v>157912.5651881216</v>
      </c>
    </row>
    <row r="32" spans="1:8" ht="11.1" customHeight="1" x14ac:dyDescent="0.15">
      <c r="A32" s="73">
        <v>27</v>
      </c>
      <c r="B32" s="83" t="s">
        <v>34</v>
      </c>
      <c r="C32" s="84">
        <v>3.8086743704999998E-3</v>
      </c>
      <c r="D32" s="74">
        <f t="shared" si="0"/>
        <v>39551.672604655672</v>
      </c>
      <c r="E32" s="84">
        <v>3.8086743704999998E-3</v>
      </c>
      <c r="F32" s="74">
        <f t="shared" si="1"/>
        <v>44533.484952203711</v>
      </c>
      <c r="G32" s="84">
        <v>3.8086743704999998E-3</v>
      </c>
      <c r="H32" s="74">
        <f t="shared" si="2"/>
        <v>152273.33562451613</v>
      </c>
    </row>
    <row r="33" spans="1:8" ht="11.1" customHeight="1" x14ac:dyDescent="0.15">
      <c r="A33" s="73">
        <v>28</v>
      </c>
      <c r="B33" s="83" t="s">
        <v>35</v>
      </c>
      <c r="C33" s="84">
        <v>0.30911110678530002</v>
      </c>
      <c r="D33" s="74">
        <f t="shared" si="0"/>
        <v>3210004.3492113878</v>
      </c>
      <c r="E33" s="84">
        <v>0.30911110678530002</v>
      </c>
      <c r="F33" s="74">
        <f t="shared" si="1"/>
        <v>3614327.055419818</v>
      </c>
      <c r="G33" s="84">
        <v>0.30911110678530002</v>
      </c>
      <c r="H33" s="74">
        <f t="shared" si="2"/>
        <v>12358467.731806749</v>
      </c>
    </row>
    <row r="34" spans="1:8" ht="11.1" customHeight="1" x14ac:dyDescent="0.15">
      <c r="A34" s="73">
        <v>29</v>
      </c>
      <c r="B34" s="83" t="s">
        <v>36</v>
      </c>
      <c r="C34" s="84">
        <v>7.1427462366000002E-3</v>
      </c>
      <c r="D34" s="74">
        <f t="shared" si="0"/>
        <v>74174.77399388497</v>
      </c>
      <c r="E34" s="84">
        <v>7.1427462366000002E-3</v>
      </c>
      <c r="F34" s="74">
        <f t="shared" si="1"/>
        <v>83517.610355142286</v>
      </c>
      <c r="G34" s="84">
        <v>7.1427462366000002E-3</v>
      </c>
      <c r="H34" s="74">
        <f t="shared" si="2"/>
        <v>285571.74732261384</v>
      </c>
    </row>
    <row r="35" spans="1:8" ht="11.1" customHeight="1" x14ac:dyDescent="0.15">
      <c r="A35" s="73">
        <v>30</v>
      </c>
      <c r="B35" s="83" t="s">
        <v>37</v>
      </c>
      <c r="C35" s="84">
        <v>2.2062085273999998E-3</v>
      </c>
      <c r="D35" s="74">
        <f t="shared" si="0"/>
        <v>22910.658377410451</v>
      </c>
      <c r="E35" s="84">
        <v>2.2062085273999998E-3</v>
      </c>
      <c r="F35" s="74">
        <f t="shared" si="1"/>
        <v>25796.417519278028</v>
      </c>
      <c r="G35" s="84">
        <v>2.2062085273999998E-3</v>
      </c>
      <c r="H35" s="74">
        <f t="shared" si="2"/>
        <v>88205.684936606121</v>
      </c>
    </row>
    <row r="36" spans="1:8" ht="11.1" customHeight="1" x14ac:dyDescent="0.15">
      <c r="A36" s="73">
        <v>31</v>
      </c>
      <c r="B36" s="83" t="s">
        <v>38</v>
      </c>
      <c r="C36" s="84">
        <v>5.7573755960999996E-3</v>
      </c>
      <c r="D36" s="74">
        <f t="shared" si="0"/>
        <v>59788.213033577711</v>
      </c>
      <c r="E36" s="84">
        <v>5.7573755960999996E-3</v>
      </c>
      <c r="F36" s="74">
        <f t="shared" si="1"/>
        <v>67318.96049161187</v>
      </c>
      <c r="G36" s="84">
        <v>5.7573755960999996E-3</v>
      </c>
      <c r="H36" s="74">
        <f t="shared" si="2"/>
        <v>230183.70728979961</v>
      </c>
    </row>
    <row r="37" spans="1:8" ht="11.1" customHeight="1" x14ac:dyDescent="0.15">
      <c r="A37" s="73">
        <v>32</v>
      </c>
      <c r="B37" s="83" t="s">
        <v>39</v>
      </c>
      <c r="C37" s="84">
        <v>5.0064695335999988E-3</v>
      </c>
      <c r="D37" s="74">
        <f t="shared" si="0"/>
        <v>51990.33171012075</v>
      </c>
      <c r="E37" s="84">
        <v>5.0064695335999988E-3</v>
      </c>
      <c r="F37" s="74">
        <f t="shared" si="1"/>
        <v>58538.880972639425</v>
      </c>
      <c r="G37" s="84">
        <v>5.0064695335999988E-3</v>
      </c>
      <c r="H37" s="74">
        <f t="shared" si="2"/>
        <v>200161.98325815561</v>
      </c>
    </row>
    <row r="38" spans="1:8" ht="11.1" customHeight="1" x14ac:dyDescent="0.15">
      <c r="A38" s="73">
        <v>33</v>
      </c>
      <c r="B38" s="83" t="s">
        <v>40</v>
      </c>
      <c r="C38" s="84">
        <v>1.3980901836000001E-2</v>
      </c>
      <c r="D38" s="74">
        <f t="shared" si="0"/>
        <v>145186.48704081998</v>
      </c>
      <c r="E38" s="84">
        <v>1.3980901836000001E-2</v>
      </c>
      <c r="F38" s="74">
        <f t="shared" si="1"/>
        <v>163473.7499099999</v>
      </c>
      <c r="G38" s="84">
        <v>1.3980901836000001E-2</v>
      </c>
      <c r="H38" s="74">
        <f t="shared" si="2"/>
        <v>558965.75829536165</v>
      </c>
    </row>
    <row r="39" spans="1:8" ht="11.1" customHeight="1" x14ac:dyDescent="0.15">
      <c r="A39" s="73">
        <v>34</v>
      </c>
      <c r="B39" s="83" t="s">
        <v>41</v>
      </c>
      <c r="C39" s="84">
        <v>4.0553204817999995E-3</v>
      </c>
      <c r="D39" s="74">
        <f t="shared" si="0"/>
        <v>42113.001112786544</v>
      </c>
      <c r="E39" s="84">
        <v>4.0553204817999995E-3</v>
      </c>
      <c r="F39" s="74">
        <f t="shared" si="1"/>
        <v>47417.430865557319</v>
      </c>
      <c r="G39" s="84">
        <v>4.0553204817999995E-3</v>
      </c>
      <c r="H39" s="74">
        <f t="shared" si="2"/>
        <v>162134.41127261257</v>
      </c>
    </row>
    <row r="40" spans="1:8" ht="11.1" customHeight="1" x14ac:dyDescent="0.15">
      <c r="A40" s="73">
        <v>35</v>
      </c>
      <c r="B40" s="83" t="s">
        <v>42</v>
      </c>
      <c r="C40" s="84">
        <v>0.11257585725619999</v>
      </c>
      <c r="D40" s="74">
        <f t="shared" si="0"/>
        <v>1169058.5795081095</v>
      </c>
      <c r="E40" s="84">
        <v>0.11257585725619999</v>
      </c>
      <c r="F40" s="74">
        <f t="shared" si="1"/>
        <v>1316309.7596191352</v>
      </c>
      <c r="G40" s="84">
        <v>0.11257585725619999</v>
      </c>
      <c r="H40" s="74">
        <f t="shared" si="2"/>
        <v>4500857.6810782943</v>
      </c>
    </row>
    <row r="41" spans="1:8" ht="11.1" customHeight="1" x14ac:dyDescent="0.15">
      <c r="A41" s="73">
        <v>36</v>
      </c>
      <c r="B41" s="83" t="s">
        <v>43</v>
      </c>
      <c r="C41" s="84">
        <v>1.0966138326599999E-2</v>
      </c>
      <c r="D41" s="74">
        <f t="shared" si="0"/>
        <v>113879.28466410484</v>
      </c>
      <c r="E41" s="84">
        <v>1.0966138326599999E-2</v>
      </c>
      <c r="F41" s="74">
        <f t="shared" si="1"/>
        <v>128223.1844061045</v>
      </c>
      <c r="G41" s="84">
        <v>1.0966138326599999E-2</v>
      </c>
      <c r="H41" s="74">
        <f t="shared" si="2"/>
        <v>438433.50716591044</v>
      </c>
    </row>
    <row r="42" spans="1:8" ht="11.1" customHeight="1" x14ac:dyDescent="0.15">
      <c r="A42" s="73">
        <v>37</v>
      </c>
      <c r="B42" s="83" t="s">
        <v>44</v>
      </c>
      <c r="C42" s="84">
        <v>3.5813538975699999E-2</v>
      </c>
      <c r="D42" s="74">
        <f t="shared" si="0"/>
        <v>371910.33692780795</v>
      </c>
      <c r="E42" s="84">
        <v>3.5813538975699999E-2</v>
      </c>
      <c r="F42" s="74">
        <f t="shared" si="1"/>
        <v>418755.06906360167</v>
      </c>
      <c r="G42" s="84">
        <v>3.5813538975699999E-2</v>
      </c>
      <c r="H42" s="74">
        <f t="shared" si="2"/>
        <v>1431849.1185773204</v>
      </c>
    </row>
    <row r="43" spans="1:8" ht="11.1" customHeight="1" x14ac:dyDescent="0.15">
      <c r="A43" s="73">
        <v>38</v>
      </c>
      <c r="B43" s="83" t="s">
        <v>45</v>
      </c>
      <c r="C43" s="84">
        <v>5.6269355707999997E-3</v>
      </c>
      <c r="D43" s="74">
        <f t="shared" si="0"/>
        <v>58433.641685822578</v>
      </c>
      <c r="E43" s="84">
        <v>5.6269355707999997E-3</v>
      </c>
      <c r="F43" s="74">
        <f t="shared" si="1"/>
        <v>65793.77132110791</v>
      </c>
      <c r="G43" s="84">
        <v>5.6269355707999997E-3</v>
      </c>
      <c r="H43" s="74">
        <f t="shared" si="2"/>
        <v>224968.62828351278</v>
      </c>
    </row>
    <row r="44" spans="1:8" ht="11.1" customHeight="1" x14ac:dyDescent="0.15">
      <c r="A44" s="73">
        <v>39</v>
      </c>
      <c r="B44" s="83" t="s">
        <v>46</v>
      </c>
      <c r="C44" s="84">
        <v>5.5371797393999993E-3</v>
      </c>
      <c r="D44" s="74">
        <f t="shared" si="0"/>
        <v>57501.560622293524</v>
      </c>
      <c r="E44" s="84">
        <v>5.5371797393999993E-3</v>
      </c>
      <c r="F44" s="74">
        <f t="shared" si="1"/>
        <v>64744.288068356182</v>
      </c>
      <c r="G44" s="84">
        <v>5.5371797393999993E-3</v>
      </c>
      <c r="H44" s="74">
        <f t="shared" si="2"/>
        <v>221380.13042061057</v>
      </c>
    </row>
    <row r="45" spans="1:8" ht="11.1" customHeight="1" x14ac:dyDescent="0.15">
      <c r="A45" s="73">
        <v>40</v>
      </c>
      <c r="B45" s="83" t="s">
        <v>47</v>
      </c>
      <c r="C45" s="84">
        <v>1.3770735687100001E-2</v>
      </c>
      <c r="D45" s="74">
        <f t="shared" si="0"/>
        <v>143003.98943003503</v>
      </c>
      <c r="E45" s="84">
        <v>1.3770735687100001E-2</v>
      </c>
      <c r="F45" s="74">
        <f t="shared" si="1"/>
        <v>161016.35131956276</v>
      </c>
      <c r="G45" s="84">
        <v>1.3770735687100001E-2</v>
      </c>
      <c r="H45" s="74">
        <f t="shared" si="2"/>
        <v>550563.17581778427</v>
      </c>
    </row>
    <row r="46" spans="1:8" ht="11.1" customHeight="1" x14ac:dyDescent="0.15">
      <c r="A46" s="73">
        <v>41</v>
      </c>
      <c r="B46" s="83" t="s">
        <v>48</v>
      </c>
      <c r="C46" s="84">
        <v>7.9603547571000001E-3</v>
      </c>
      <c r="D46" s="74">
        <f t="shared" si="0"/>
        <v>82665.335637081487</v>
      </c>
      <c r="E46" s="84">
        <v>7.9603547571000001E-3</v>
      </c>
      <c r="F46" s="74">
        <f t="shared" si="1"/>
        <v>93077.618169541049</v>
      </c>
      <c r="G46" s="84">
        <v>7.9603547571000001E-3</v>
      </c>
      <c r="H46" s="74">
        <f t="shared" si="2"/>
        <v>318260.28000891337</v>
      </c>
    </row>
    <row r="47" spans="1:8" ht="11.1" customHeight="1" x14ac:dyDescent="0.15">
      <c r="A47" s="73">
        <v>42</v>
      </c>
      <c r="B47" s="83" t="s">
        <v>49</v>
      </c>
      <c r="C47" s="84">
        <v>7.4399886968999993E-3</v>
      </c>
      <c r="D47" s="74">
        <f t="shared" si="0"/>
        <v>77261.526845493179</v>
      </c>
      <c r="E47" s="84">
        <v>7.4399886968999993E-3</v>
      </c>
      <c r="F47" s="74">
        <f t="shared" si="1"/>
        <v>86993.16151684169</v>
      </c>
      <c r="G47" s="84">
        <v>7.4399886968999993E-3</v>
      </c>
      <c r="H47" s="74">
        <f t="shared" si="2"/>
        <v>297455.69867054088</v>
      </c>
    </row>
    <row r="48" spans="1:8" ht="11.1" customHeight="1" x14ac:dyDescent="0.15">
      <c r="A48" s="73">
        <v>43</v>
      </c>
      <c r="B48" s="83" t="s">
        <v>50</v>
      </c>
      <c r="C48" s="84">
        <v>5.2947368077999992E-3</v>
      </c>
      <c r="D48" s="74">
        <f t="shared" si="0"/>
        <v>54983.880578489392</v>
      </c>
      <c r="E48" s="84">
        <v>5.2947368077999992E-3</v>
      </c>
      <c r="F48" s="74">
        <f t="shared" si="1"/>
        <v>61909.488451512239</v>
      </c>
      <c r="G48" s="84">
        <v>5.2947368077999992E-3</v>
      </c>
      <c r="H48" s="74">
        <f t="shared" si="2"/>
        <v>211687.10069371588</v>
      </c>
    </row>
    <row r="49" spans="1:8" ht="11.1" customHeight="1" x14ac:dyDescent="0.15">
      <c r="A49" s="73">
        <v>44</v>
      </c>
      <c r="B49" s="83" t="s">
        <v>51</v>
      </c>
      <c r="C49" s="84">
        <v>3.1471291495000003E-3</v>
      </c>
      <c r="D49" s="74">
        <f t="shared" si="0"/>
        <v>32681.770520920534</v>
      </c>
      <c r="E49" s="84">
        <v>3.1471291495000003E-3</v>
      </c>
      <c r="F49" s="74">
        <f t="shared" si="1"/>
        <v>36798.270208513728</v>
      </c>
      <c r="G49" s="84">
        <v>3.1471291495000003E-3</v>
      </c>
      <c r="H49" s="74">
        <f t="shared" si="2"/>
        <v>125824.31749674608</v>
      </c>
    </row>
    <row r="50" spans="1:8" ht="11.1" customHeight="1" x14ac:dyDescent="0.15">
      <c r="A50" s="73">
        <v>45</v>
      </c>
      <c r="B50" s="83" t="s">
        <v>52</v>
      </c>
      <c r="C50" s="84">
        <v>2.976374975E-3</v>
      </c>
      <c r="D50" s="74">
        <f t="shared" si="0"/>
        <v>30908.551666084262</v>
      </c>
      <c r="E50" s="84">
        <v>2.976374975E-3</v>
      </c>
      <c r="F50" s="74">
        <f t="shared" si="1"/>
        <v>34801.701922308821</v>
      </c>
      <c r="G50" s="84">
        <v>2.976374975E-3</v>
      </c>
      <c r="H50" s="74">
        <f t="shared" si="2"/>
        <v>118997.45198040835</v>
      </c>
    </row>
    <row r="51" spans="1:8" ht="11.1" customHeight="1" x14ac:dyDescent="0.15">
      <c r="A51" s="73">
        <v>46</v>
      </c>
      <c r="B51" s="83" t="s">
        <v>53</v>
      </c>
      <c r="C51" s="84">
        <v>5.1830780247999995E-3</v>
      </c>
      <c r="D51" s="74">
        <f t="shared" si="0"/>
        <v>53824.345475447619</v>
      </c>
      <c r="E51" s="84">
        <v>5.1830780247999995E-3</v>
      </c>
      <c r="F51" s="74">
        <f t="shared" si="1"/>
        <v>60603.901717443638</v>
      </c>
      <c r="G51" s="84">
        <v>5.1830780247999995E-3</v>
      </c>
      <c r="H51" s="74">
        <f t="shared" si="2"/>
        <v>207222.90825162167</v>
      </c>
    </row>
    <row r="52" spans="1:8" ht="11.1" customHeight="1" x14ac:dyDescent="0.15">
      <c r="A52" s="73">
        <v>47</v>
      </c>
      <c r="B52" s="83" t="s">
        <v>54</v>
      </c>
      <c r="C52" s="84">
        <v>6.1946694725999998E-3</v>
      </c>
      <c r="D52" s="74">
        <f t="shared" si="0"/>
        <v>64329.347967378359</v>
      </c>
      <c r="E52" s="84">
        <v>6.1946694725999998E-3</v>
      </c>
      <c r="F52" s="74">
        <f t="shared" si="1"/>
        <v>72432.083424787968</v>
      </c>
      <c r="G52" s="84">
        <v>6.1946694725999998E-3</v>
      </c>
      <c r="H52" s="74">
        <f t="shared" si="2"/>
        <v>247667.00744761506</v>
      </c>
    </row>
    <row r="53" spans="1:8" ht="11.1" customHeight="1" x14ac:dyDescent="0.15">
      <c r="A53" s="73">
        <v>48</v>
      </c>
      <c r="B53" s="83" t="s">
        <v>55</v>
      </c>
      <c r="C53" s="84">
        <v>6.4795914890999999E-3</v>
      </c>
      <c r="D53" s="74">
        <f t="shared" si="0"/>
        <v>67288.157573615943</v>
      </c>
      <c r="E53" s="84">
        <v>6.4795914890999999E-3</v>
      </c>
      <c r="F53" s="74">
        <f t="shared" si="1"/>
        <v>75763.575986250653</v>
      </c>
      <c r="G53" s="84">
        <v>6.4795914890999999E-3</v>
      </c>
      <c r="H53" s="74">
        <f t="shared" si="2"/>
        <v>259058.37925439482</v>
      </c>
    </row>
    <row r="54" spans="1:8" ht="11.1" customHeight="1" x14ac:dyDescent="0.15">
      <c r="A54" s="73">
        <v>49</v>
      </c>
      <c r="B54" s="83" t="s">
        <v>56</v>
      </c>
      <c r="C54" s="84">
        <v>3.5746353869999998E-3</v>
      </c>
      <c r="D54" s="74">
        <f t="shared" si="0"/>
        <v>37121.26444904766</v>
      </c>
      <c r="E54" s="84">
        <v>3.5746353869999998E-3</v>
      </c>
      <c r="F54" s="74">
        <f t="shared" si="1"/>
        <v>41796.94973389939</v>
      </c>
      <c r="G54" s="84">
        <v>3.5746353869999998E-3</v>
      </c>
      <c r="H54" s="74">
        <f t="shared" si="2"/>
        <v>142916.3013346465</v>
      </c>
    </row>
    <row r="55" spans="1:8" ht="11.1" customHeight="1" x14ac:dyDescent="0.15">
      <c r="A55" s="73">
        <v>50</v>
      </c>
      <c r="B55" s="83" t="s">
        <v>60</v>
      </c>
      <c r="C55" s="84">
        <v>5.5480748593000001E-3</v>
      </c>
      <c r="D55" s="74">
        <f t="shared" si="0"/>
        <v>57614.702406902623</v>
      </c>
      <c r="E55" s="84">
        <v>5.5480748593000001E-3</v>
      </c>
      <c r="F55" s="74">
        <f t="shared" si="1"/>
        <v>64871.680859369568</v>
      </c>
      <c r="G55" s="84">
        <v>5.5480748593000001E-3</v>
      </c>
      <c r="H55" s="74">
        <f t="shared" si="2"/>
        <v>221815.72456382538</v>
      </c>
    </row>
    <row r="56" spans="1:8" ht="11.1" customHeight="1" x14ac:dyDescent="0.15">
      <c r="A56" s="73">
        <v>51</v>
      </c>
      <c r="B56" s="83" t="s">
        <v>57</v>
      </c>
      <c r="C56" s="84">
        <v>2.2922091077999997E-3</v>
      </c>
      <c r="D56" s="74">
        <f t="shared" si="0"/>
        <v>23803.742550249473</v>
      </c>
      <c r="E56" s="84">
        <v>2.2922091077999997E-3</v>
      </c>
      <c r="F56" s="74">
        <f t="shared" si="1"/>
        <v>26801.991947690345</v>
      </c>
      <c r="G56" s="84">
        <v>2.2922091077999997E-3</v>
      </c>
      <c r="H56" s="74">
        <f t="shared" si="2"/>
        <v>91644.045365784317</v>
      </c>
    </row>
    <row r="57" spans="1:8" ht="11.1" customHeight="1" x14ac:dyDescent="0.15">
      <c r="A57" s="73">
        <v>52</v>
      </c>
      <c r="B57" s="83" t="s">
        <v>58</v>
      </c>
      <c r="C57" s="84">
        <v>1.3729364868699998E-2</v>
      </c>
      <c r="D57" s="74">
        <f t="shared" si="0"/>
        <v>142574.36880470213</v>
      </c>
      <c r="E57" s="84">
        <v>1.3729364868699998E-2</v>
      </c>
      <c r="F57" s="74">
        <f t="shared" si="1"/>
        <v>160532.61694391043</v>
      </c>
      <c r="G57" s="84">
        <v>1.3729364868699998E-2</v>
      </c>
      <c r="H57" s="74">
        <f t="shared" si="2"/>
        <v>548909.14297000959</v>
      </c>
    </row>
    <row r="58" spans="1:8" ht="11.1" customHeight="1" x14ac:dyDescent="0.15">
      <c r="A58" s="73">
        <v>53</v>
      </c>
      <c r="B58" s="83" t="s">
        <v>59</v>
      </c>
      <c r="C58" s="84">
        <v>1.8281428864899994E-2</v>
      </c>
      <c r="D58" s="74">
        <f t="shared" si="0"/>
        <v>189845.86732073492</v>
      </c>
      <c r="E58" s="84">
        <v>1.8281428864899994E-2</v>
      </c>
      <c r="F58" s="74">
        <f t="shared" si="1"/>
        <v>213758.29437288633</v>
      </c>
      <c r="G58" s="84">
        <v>1.8281428864899994E-2</v>
      </c>
      <c r="H58" s="74">
        <f t="shared" si="2"/>
        <v>730903.69048146845</v>
      </c>
    </row>
    <row r="59" spans="1:8" ht="11.1" customHeight="1" x14ac:dyDescent="0.15">
      <c r="A59" s="73">
        <v>54</v>
      </c>
      <c r="B59" s="83" t="s">
        <v>63</v>
      </c>
      <c r="C59" s="84">
        <v>9.5267708252999989E-3</v>
      </c>
      <c r="D59" s="74">
        <f t="shared" si="0"/>
        <v>98931.986304826816</v>
      </c>
      <c r="E59" s="84">
        <v>9.5267708252999989E-3</v>
      </c>
      <c r="F59" s="74">
        <f t="shared" si="1"/>
        <v>111393.16831013156</v>
      </c>
      <c r="G59" s="84">
        <v>9.5267708252999989E-3</v>
      </c>
      <c r="H59" s="74">
        <f t="shared" si="2"/>
        <v>380886.63670880109</v>
      </c>
    </row>
    <row r="60" spans="1:8" ht="11.1" customHeight="1" x14ac:dyDescent="0.15">
      <c r="A60" s="73">
        <v>55</v>
      </c>
      <c r="B60" s="83" t="s">
        <v>61</v>
      </c>
      <c r="C60" s="84">
        <v>3.9397417196999993E-3</v>
      </c>
      <c r="D60" s="74">
        <f t="shared" si="0"/>
        <v>40912.758478751522</v>
      </c>
      <c r="E60" s="84">
        <v>3.9397417196999993E-3</v>
      </c>
      <c r="F60" s="74">
        <f t="shared" si="1"/>
        <v>46066.009199625041</v>
      </c>
      <c r="G60" s="84">
        <v>3.9397417196999993E-3</v>
      </c>
      <c r="H60" s="74">
        <f t="shared" si="2"/>
        <v>157513.49545774626</v>
      </c>
    </row>
    <row r="61" spans="1:8" ht="11.1" customHeight="1" x14ac:dyDescent="0.15">
      <c r="A61" s="73">
        <v>56</v>
      </c>
      <c r="B61" s="83" t="s">
        <v>62</v>
      </c>
      <c r="C61" s="84">
        <v>1.9026906003299999E-2</v>
      </c>
      <c r="D61" s="74">
        <f t="shared" si="0"/>
        <v>197587.37127828688</v>
      </c>
      <c r="E61" s="84">
        <v>1.9026906003299999E-2</v>
      </c>
      <c r="F61" s="74">
        <f t="shared" si="1"/>
        <v>222474.89539876772</v>
      </c>
      <c r="G61" s="84">
        <v>1.9026906003299999E-2</v>
      </c>
      <c r="H61" s="74">
        <f t="shared" si="2"/>
        <v>760708.36251518852</v>
      </c>
    </row>
    <row r="62" spans="1:8" ht="11.1" customHeight="1" x14ac:dyDescent="0.15">
      <c r="A62" s="73">
        <v>57</v>
      </c>
      <c r="B62" s="83" t="s">
        <v>22</v>
      </c>
      <c r="C62" s="84">
        <v>7.4443736680999996E-3</v>
      </c>
      <c r="D62" s="74">
        <f t="shared" si="0"/>
        <v>77307.06314721184</v>
      </c>
      <c r="E62" s="84">
        <v>7.4443736680999996E-3</v>
      </c>
      <c r="F62" s="74">
        <f t="shared" si="1"/>
        <v>87044.433437188462</v>
      </c>
      <c r="G62" s="84">
        <v>7.4443736680999996E-3</v>
      </c>
      <c r="H62" s="74">
        <f t="shared" si="2"/>
        <v>297631.01273687673</v>
      </c>
    </row>
    <row r="63" spans="1:8" ht="11.1" customHeight="1" x14ac:dyDescent="0.15">
      <c r="A63" s="73">
        <v>58</v>
      </c>
      <c r="B63" s="83" t="s">
        <v>27</v>
      </c>
      <c r="C63" s="84">
        <v>1.10607914667E-2</v>
      </c>
      <c r="D63" s="74">
        <f t="shared" si="0"/>
        <v>114862.22246452025</v>
      </c>
      <c r="E63" s="84">
        <v>1.10607914667E-2</v>
      </c>
      <c r="F63" s="74">
        <f t="shared" si="1"/>
        <v>129329.93016073536</v>
      </c>
      <c r="G63" s="84">
        <v>1.10607914667E-2</v>
      </c>
      <c r="H63" s="74">
        <f t="shared" si="2"/>
        <v>442217.80268930795</v>
      </c>
    </row>
    <row r="64" spans="1:8" s="85" customFormat="1" ht="11.1" customHeight="1" x14ac:dyDescent="0.15">
      <c r="A64" s="75"/>
      <c r="B64" s="75" t="s">
        <v>90</v>
      </c>
      <c r="C64" s="78">
        <f>SUM(C6:C63)</f>
        <v>1</v>
      </c>
      <c r="D64" s="77">
        <f>+D67</f>
        <v>10384629.600000001</v>
      </c>
      <c r="E64" s="78">
        <f t="shared" ref="E64" si="3">SUM(E6:E63)</f>
        <v>1</v>
      </c>
      <c r="F64" s="77">
        <f>+F67</f>
        <v>11692647</v>
      </c>
      <c r="G64" s="87">
        <f>SUM(G6:G63)</f>
        <v>1</v>
      </c>
      <c r="H64" s="77">
        <f>+H67</f>
        <v>39980665.399999999</v>
      </c>
    </row>
    <row r="65" spans="2:8" x14ac:dyDescent="0.15">
      <c r="D65" s="81"/>
      <c r="F65" s="81"/>
      <c r="G65" s="81"/>
      <c r="H65" s="81"/>
    </row>
    <row r="66" spans="2:8" x14ac:dyDescent="0.15">
      <c r="B66" s="91" t="s">
        <v>126</v>
      </c>
      <c r="C66" s="82">
        <v>1</v>
      </c>
      <c r="D66" s="79">
        <v>51923148</v>
      </c>
      <c r="E66" s="82">
        <v>1</v>
      </c>
      <c r="F66" s="79">
        <v>58463235</v>
      </c>
      <c r="G66" s="82">
        <v>1</v>
      </c>
      <c r="H66" s="79">
        <v>199903327</v>
      </c>
    </row>
    <row r="67" spans="2:8" x14ac:dyDescent="0.15">
      <c r="B67" s="92" t="s">
        <v>127</v>
      </c>
      <c r="C67" s="82">
        <v>0.2</v>
      </c>
      <c r="D67" s="79">
        <f>+D66*20%</f>
        <v>10384629.600000001</v>
      </c>
      <c r="E67" s="82">
        <v>0.2</v>
      </c>
      <c r="F67" s="79">
        <f>+F66*20%</f>
        <v>11692647</v>
      </c>
      <c r="G67" s="82">
        <v>0.2</v>
      </c>
      <c r="H67" s="79">
        <f>+H66*20%</f>
        <v>39980665.399999999</v>
      </c>
    </row>
    <row r="68" spans="2:8" x14ac:dyDescent="0.15">
      <c r="D68" s="81"/>
      <c r="F68" s="81"/>
      <c r="G68" s="81"/>
      <c r="H68" s="81"/>
    </row>
  </sheetData>
  <mergeCells count="7">
    <mergeCell ref="A1:H1"/>
    <mergeCell ref="A2:H2"/>
    <mergeCell ref="A3:B3"/>
    <mergeCell ref="A4:B4"/>
    <mergeCell ref="E4:F4"/>
    <mergeCell ref="C4:D4"/>
    <mergeCell ref="G4:H4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5" workbookViewId="0">
      <selection activeCell="B15" sqref="B15"/>
    </sheetView>
  </sheetViews>
  <sheetFormatPr baseColWidth="10" defaultRowHeight="12.75" x14ac:dyDescent="0.2"/>
  <cols>
    <col min="1" max="1" width="16.140625" customWidth="1"/>
    <col min="2" max="2" width="18.140625" customWidth="1"/>
    <col min="3" max="3" width="21.7109375" customWidth="1"/>
    <col min="4" max="4" width="13.85546875" customWidth="1"/>
    <col min="5" max="5" width="13.42578125" customWidth="1"/>
    <col min="6" max="6" width="14.5703125" customWidth="1"/>
  </cols>
  <sheetData>
    <row r="1" spans="1:3" x14ac:dyDescent="0.2">
      <c r="A1" s="154" t="s">
        <v>150</v>
      </c>
      <c r="B1" s="154"/>
      <c r="C1" s="154"/>
    </row>
    <row r="3" spans="1:3" ht="25.5" x14ac:dyDescent="0.2">
      <c r="A3" s="100" t="s">
        <v>137</v>
      </c>
      <c r="B3" s="97" t="s">
        <v>152</v>
      </c>
      <c r="C3" s="97" t="s">
        <v>153</v>
      </c>
    </row>
    <row r="4" spans="1:3" x14ac:dyDescent="0.2">
      <c r="A4" s="96" t="s">
        <v>138</v>
      </c>
      <c r="B4" s="94">
        <v>44588</v>
      </c>
      <c r="C4" s="94">
        <v>44600</v>
      </c>
    </row>
    <row r="5" spans="1:3" x14ac:dyDescent="0.2">
      <c r="A5" s="96" t="s">
        <v>139</v>
      </c>
      <c r="B5" s="94">
        <v>44617</v>
      </c>
      <c r="C5" s="94">
        <v>44627</v>
      </c>
    </row>
    <row r="6" spans="1:3" x14ac:dyDescent="0.2">
      <c r="A6" s="96" t="s">
        <v>140</v>
      </c>
      <c r="B6" s="94">
        <v>44645</v>
      </c>
      <c r="C6" s="94">
        <v>44658</v>
      </c>
    </row>
    <row r="7" spans="1:3" x14ac:dyDescent="0.2">
      <c r="A7" s="96" t="s">
        <v>141</v>
      </c>
      <c r="B7" s="94">
        <v>44676</v>
      </c>
      <c r="C7" s="94">
        <v>44687</v>
      </c>
    </row>
    <row r="8" spans="1:3" x14ac:dyDescent="0.2">
      <c r="A8" s="96" t="s">
        <v>142</v>
      </c>
      <c r="B8" s="94">
        <v>44706</v>
      </c>
      <c r="C8" s="94">
        <v>44719</v>
      </c>
    </row>
    <row r="9" spans="1:3" x14ac:dyDescent="0.2">
      <c r="A9" s="96" t="s">
        <v>143</v>
      </c>
      <c r="B9" s="94">
        <v>44739</v>
      </c>
      <c r="C9" s="94">
        <v>44749</v>
      </c>
    </row>
    <row r="10" spans="1:3" x14ac:dyDescent="0.2">
      <c r="A10" s="96" t="s">
        <v>144</v>
      </c>
      <c r="B10" s="94">
        <v>44767</v>
      </c>
      <c r="C10" s="94">
        <v>44778</v>
      </c>
    </row>
    <row r="11" spans="1:3" x14ac:dyDescent="0.2">
      <c r="A11" s="96" t="s">
        <v>145</v>
      </c>
      <c r="B11" s="94">
        <v>44798</v>
      </c>
      <c r="C11" s="94">
        <v>44811</v>
      </c>
    </row>
    <row r="12" spans="1:3" x14ac:dyDescent="0.2">
      <c r="A12" s="96" t="s">
        <v>146</v>
      </c>
      <c r="B12" s="94">
        <v>44830</v>
      </c>
      <c r="C12" s="94">
        <v>44841</v>
      </c>
    </row>
    <row r="13" spans="1:3" x14ac:dyDescent="0.2">
      <c r="A13" s="96" t="s">
        <v>147</v>
      </c>
      <c r="B13" s="94">
        <v>44859</v>
      </c>
      <c r="C13" s="94">
        <v>44872</v>
      </c>
    </row>
    <row r="14" spans="1:3" x14ac:dyDescent="0.2">
      <c r="A14" s="96" t="s">
        <v>148</v>
      </c>
      <c r="B14" s="94">
        <v>44890</v>
      </c>
      <c r="C14" s="94">
        <v>44902</v>
      </c>
    </row>
    <row r="15" spans="1:3" x14ac:dyDescent="0.2">
      <c r="A15" s="96" t="s">
        <v>149</v>
      </c>
      <c r="B15" s="94">
        <v>44921</v>
      </c>
      <c r="C15" s="95" t="s">
        <v>151</v>
      </c>
    </row>
    <row r="16" spans="1:3" x14ac:dyDescent="0.2">
      <c r="A16" s="93"/>
    </row>
    <row r="18" spans="1:6" ht="45" x14ac:dyDescent="0.2">
      <c r="A18" s="101" t="s">
        <v>137</v>
      </c>
      <c r="B18" s="72" t="s">
        <v>128</v>
      </c>
      <c r="C18" s="72" t="s">
        <v>131</v>
      </c>
      <c r="D18" s="72" t="s">
        <v>132</v>
      </c>
      <c r="E18" s="72" t="s">
        <v>157</v>
      </c>
      <c r="F18" s="72" t="s">
        <v>154</v>
      </c>
    </row>
    <row r="19" spans="1:6" x14ac:dyDescent="0.2">
      <c r="A19" s="96" t="s">
        <v>138</v>
      </c>
      <c r="B19" s="94">
        <v>44600</v>
      </c>
      <c r="C19" s="94">
        <v>44578</v>
      </c>
      <c r="D19" s="94">
        <v>44600</v>
      </c>
      <c r="E19" s="94">
        <v>44592</v>
      </c>
      <c r="F19" s="94">
        <v>44600</v>
      </c>
    </row>
    <row r="20" spans="1:6" x14ac:dyDescent="0.2">
      <c r="A20" s="96" t="s">
        <v>139</v>
      </c>
      <c r="B20" s="94">
        <v>44627</v>
      </c>
      <c r="C20" s="94">
        <v>44609</v>
      </c>
      <c r="D20" s="94">
        <v>44627</v>
      </c>
      <c r="E20" s="94">
        <v>44620</v>
      </c>
      <c r="F20" s="98"/>
    </row>
    <row r="21" spans="1:6" x14ac:dyDescent="0.2">
      <c r="A21" s="96" t="s">
        <v>140</v>
      </c>
      <c r="B21" s="94">
        <v>44658</v>
      </c>
      <c r="C21" s="94">
        <v>44637</v>
      </c>
      <c r="D21" s="94">
        <v>44658</v>
      </c>
      <c r="E21" s="94">
        <v>44651</v>
      </c>
      <c r="F21" s="98"/>
    </row>
    <row r="22" spans="1:6" x14ac:dyDescent="0.2">
      <c r="A22" s="96" t="s">
        <v>141</v>
      </c>
      <c r="B22" s="94">
        <v>44687</v>
      </c>
      <c r="C22" s="94">
        <v>44669</v>
      </c>
      <c r="D22" s="94">
        <v>44687</v>
      </c>
      <c r="E22" s="94">
        <v>44680</v>
      </c>
      <c r="F22" s="94">
        <v>44687</v>
      </c>
    </row>
    <row r="23" spans="1:6" x14ac:dyDescent="0.2">
      <c r="A23" s="96" t="s">
        <v>142</v>
      </c>
      <c r="B23" s="94">
        <v>44719</v>
      </c>
      <c r="C23" s="94">
        <v>44698</v>
      </c>
      <c r="D23" s="94">
        <v>44719</v>
      </c>
      <c r="E23" s="94">
        <v>44712</v>
      </c>
      <c r="F23" s="98"/>
    </row>
    <row r="24" spans="1:6" x14ac:dyDescent="0.2">
      <c r="A24" s="96" t="s">
        <v>143</v>
      </c>
      <c r="B24" s="94">
        <v>44749</v>
      </c>
      <c r="C24" s="94">
        <v>44729</v>
      </c>
      <c r="D24" s="94">
        <v>44749</v>
      </c>
      <c r="E24" s="106">
        <v>44742</v>
      </c>
      <c r="F24" s="99"/>
    </row>
    <row r="25" spans="1:6" x14ac:dyDescent="0.2">
      <c r="A25" s="96" t="s">
        <v>144</v>
      </c>
      <c r="B25" s="94">
        <v>44778</v>
      </c>
      <c r="C25" s="94">
        <v>44757</v>
      </c>
      <c r="D25" s="94">
        <v>44778</v>
      </c>
      <c r="E25" s="94">
        <v>44771</v>
      </c>
      <c r="F25" s="94">
        <v>44778</v>
      </c>
    </row>
    <row r="26" spans="1:6" x14ac:dyDescent="0.2">
      <c r="A26" s="96" t="s">
        <v>145</v>
      </c>
      <c r="B26" s="94">
        <v>44811</v>
      </c>
      <c r="C26" s="94">
        <v>44790</v>
      </c>
      <c r="D26" s="94">
        <v>44811</v>
      </c>
      <c r="E26" s="94">
        <v>44804</v>
      </c>
      <c r="F26" s="98"/>
    </row>
    <row r="27" spans="1:6" x14ac:dyDescent="0.2">
      <c r="A27" s="96" t="s">
        <v>146</v>
      </c>
      <c r="B27" s="94">
        <v>44841</v>
      </c>
      <c r="C27" s="94">
        <v>44823</v>
      </c>
      <c r="D27" s="94">
        <v>44841</v>
      </c>
      <c r="E27" s="94">
        <v>44834</v>
      </c>
      <c r="F27" s="98"/>
    </row>
    <row r="28" spans="1:6" x14ac:dyDescent="0.2">
      <c r="A28" s="96" t="s">
        <v>147</v>
      </c>
      <c r="B28" s="94">
        <v>44872</v>
      </c>
      <c r="C28" s="94">
        <v>44851</v>
      </c>
      <c r="D28" s="94">
        <v>44872</v>
      </c>
      <c r="E28" s="94">
        <v>44862</v>
      </c>
      <c r="F28" s="94">
        <v>44872</v>
      </c>
    </row>
    <row r="29" spans="1:6" x14ac:dyDescent="0.2">
      <c r="A29" s="96" t="s">
        <v>148</v>
      </c>
      <c r="B29" s="94">
        <v>44902</v>
      </c>
      <c r="C29" s="94">
        <v>44882</v>
      </c>
      <c r="D29" s="94">
        <v>44902</v>
      </c>
      <c r="E29" s="94">
        <v>44895</v>
      </c>
      <c r="F29" s="98"/>
    </row>
    <row r="30" spans="1:6" x14ac:dyDescent="0.2">
      <c r="A30" s="96" t="s">
        <v>149</v>
      </c>
      <c r="B30" s="95" t="s">
        <v>151</v>
      </c>
      <c r="C30" s="94">
        <v>44911</v>
      </c>
      <c r="D30" s="95" t="s">
        <v>151</v>
      </c>
      <c r="E30" s="94">
        <v>44923</v>
      </c>
      <c r="F30" s="98"/>
    </row>
    <row r="33" spans="1:6" ht="45" x14ac:dyDescent="0.2">
      <c r="A33" s="101" t="s">
        <v>137</v>
      </c>
      <c r="B33" s="72" t="s">
        <v>135</v>
      </c>
      <c r="C33" s="72" t="s">
        <v>134</v>
      </c>
      <c r="D33" s="72" t="s">
        <v>136</v>
      </c>
      <c r="E33" s="72" t="s">
        <v>155</v>
      </c>
      <c r="F33" s="72" t="s">
        <v>156</v>
      </c>
    </row>
    <row r="34" spans="1:6" x14ac:dyDescent="0.2">
      <c r="A34" s="96" t="s">
        <v>138</v>
      </c>
      <c r="B34" s="94">
        <v>44592</v>
      </c>
      <c r="C34" s="94">
        <v>44592</v>
      </c>
      <c r="D34" s="94">
        <v>44600</v>
      </c>
      <c r="E34" s="94">
        <v>44600</v>
      </c>
      <c r="F34" s="94">
        <v>44600</v>
      </c>
    </row>
    <row r="35" spans="1:6" x14ac:dyDescent="0.2">
      <c r="A35" s="96" t="s">
        <v>139</v>
      </c>
      <c r="B35" s="94">
        <v>44620</v>
      </c>
      <c r="C35" s="94">
        <v>44620</v>
      </c>
      <c r="D35" s="94">
        <v>44627</v>
      </c>
      <c r="E35" s="94">
        <v>44627</v>
      </c>
      <c r="F35" s="94">
        <v>44627</v>
      </c>
    </row>
    <row r="36" spans="1:6" x14ac:dyDescent="0.2">
      <c r="A36" s="96" t="s">
        <v>140</v>
      </c>
      <c r="B36" s="94">
        <v>44651</v>
      </c>
      <c r="C36" s="94">
        <v>44651</v>
      </c>
      <c r="D36" s="94">
        <v>44658</v>
      </c>
      <c r="E36" s="94">
        <v>44658</v>
      </c>
      <c r="F36" s="94">
        <v>44658</v>
      </c>
    </row>
    <row r="37" spans="1:6" x14ac:dyDescent="0.2">
      <c r="A37" s="96" t="s">
        <v>141</v>
      </c>
      <c r="B37" s="94">
        <v>44680</v>
      </c>
      <c r="C37" s="94">
        <v>44680</v>
      </c>
      <c r="D37" s="94">
        <v>44687</v>
      </c>
      <c r="E37" s="94">
        <v>44687</v>
      </c>
      <c r="F37" s="94">
        <v>44687</v>
      </c>
    </row>
    <row r="38" spans="1:6" x14ac:dyDescent="0.2">
      <c r="A38" s="96" t="s">
        <v>142</v>
      </c>
      <c r="B38" s="94">
        <v>44712</v>
      </c>
      <c r="C38" s="94">
        <v>44712</v>
      </c>
      <c r="D38" s="94">
        <v>44719</v>
      </c>
      <c r="E38" s="94">
        <v>44719</v>
      </c>
      <c r="F38" s="94">
        <v>44719</v>
      </c>
    </row>
    <row r="39" spans="1:6" x14ac:dyDescent="0.2">
      <c r="A39" s="96" t="s">
        <v>143</v>
      </c>
      <c r="B39" s="106">
        <v>44742</v>
      </c>
      <c r="C39" s="106">
        <v>44742</v>
      </c>
      <c r="D39" s="94">
        <v>44749</v>
      </c>
      <c r="E39" s="94">
        <v>44749</v>
      </c>
      <c r="F39" s="94">
        <v>44749</v>
      </c>
    </row>
    <row r="40" spans="1:6" x14ac:dyDescent="0.2">
      <c r="A40" s="96" t="s">
        <v>144</v>
      </c>
      <c r="B40" s="94">
        <v>44771</v>
      </c>
      <c r="C40" s="94">
        <v>44771</v>
      </c>
      <c r="D40" s="94">
        <v>44778</v>
      </c>
      <c r="E40" s="94">
        <v>44778</v>
      </c>
      <c r="F40" s="94">
        <v>44778</v>
      </c>
    </row>
    <row r="41" spans="1:6" x14ac:dyDescent="0.2">
      <c r="A41" s="96" t="s">
        <v>145</v>
      </c>
      <c r="B41" s="94">
        <v>44804</v>
      </c>
      <c r="C41" s="94">
        <v>44804</v>
      </c>
      <c r="D41" s="94">
        <v>44811</v>
      </c>
      <c r="E41" s="94">
        <v>44811</v>
      </c>
      <c r="F41" s="94">
        <v>44811</v>
      </c>
    </row>
    <row r="42" spans="1:6" x14ac:dyDescent="0.2">
      <c r="A42" s="96" t="s">
        <v>146</v>
      </c>
      <c r="B42" s="94">
        <v>44834</v>
      </c>
      <c r="C42" s="94">
        <v>44834</v>
      </c>
      <c r="D42" s="94">
        <v>44841</v>
      </c>
      <c r="E42" s="94">
        <v>44841</v>
      </c>
      <c r="F42" s="94">
        <v>44841</v>
      </c>
    </row>
    <row r="43" spans="1:6" x14ac:dyDescent="0.2">
      <c r="A43" s="96" t="s">
        <v>147</v>
      </c>
      <c r="B43" s="94">
        <v>44862</v>
      </c>
      <c r="C43" s="94">
        <v>44862</v>
      </c>
      <c r="D43" s="94">
        <v>44872</v>
      </c>
      <c r="E43" s="94">
        <v>44872</v>
      </c>
      <c r="F43" s="94">
        <v>44872</v>
      </c>
    </row>
    <row r="44" spans="1:6" x14ac:dyDescent="0.2">
      <c r="A44" s="96" t="s">
        <v>148</v>
      </c>
      <c r="B44" s="94">
        <v>44895</v>
      </c>
      <c r="C44" s="94">
        <v>44895</v>
      </c>
      <c r="D44" s="94">
        <v>44902</v>
      </c>
      <c r="E44" s="94">
        <v>44902</v>
      </c>
      <c r="F44" s="94">
        <v>44902</v>
      </c>
    </row>
    <row r="45" spans="1:6" x14ac:dyDescent="0.2">
      <c r="A45" s="96" t="s">
        <v>149</v>
      </c>
      <c r="B45" s="94">
        <v>44923</v>
      </c>
      <c r="C45" s="94">
        <v>44923</v>
      </c>
      <c r="D45" s="95" t="s">
        <v>151</v>
      </c>
      <c r="E45" s="95" t="s">
        <v>151</v>
      </c>
      <c r="F45" s="95" t="s">
        <v>151</v>
      </c>
    </row>
  </sheetData>
  <mergeCells count="1">
    <mergeCell ref="A1:C1"/>
  </mergeCells>
  <pageMargins left="0.7" right="0.7" top="0.75" bottom="0.75" header="0.3" footer="0.3"/>
  <pageSetup orientation="portrait" r:id="rId1"/>
  <ignoredErrors>
    <ignoredError sqref="D30 B3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>
      <selection activeCell="A7" sqref="A7:D66"/>
    </sheetView>
  </sheetViews>
  <sheetFormatPr baseColWidth="10" defaultRowHeight="12.75" x14ac:dyDescent="0.2"/>
  <cols>
    <col min="1" max="1" width="5" style="1" bestFit="1" customWidth="1"/>
    <col min="2" max="2" width="26.5703125" style="1" bestFit="1" customWidth="1"/>
    <col min="3" max="3" width="13.5703125" style="1" customWidth="1"/>
    <col min="4" max="4" width="16.85546875" style="1" customWidth="1"/>
    <col min="5" max="5" width="12.7109375" style="1" bestFit="1" customWidth="1"/>
    <col min="6" max="16384" width="11.42578125" style="1"/>
  </cols>
  <sheetData>
    <row r="1" spans="1:4" x14ac:dyDescent="0.2">
      <c r="A1" s="155" t="s">
        <v>0</v>
      </c>
      <c r="B1" s="155"/>
      <c r="C1" s="155"/>
      <c r="D1" s="155"/>
    </row>
    <row r="2" spans="1:4" x14ac:dyDescent="0.2">
      <c r="A2" s="155" t="s">
        <v>1</v>
      </c>
      <c r="B2" s="155"/>
      <c r="C2" s="155"/>
      <c r="D2" s="155"/>
    </row>
    <row r="3" spans="1:4" ht="6" customHeight="1" x14ac:dyDescent="0.2"/>
    <row r="4" spans="1:4" x14ac:dyDescent="0.2">
      <c r="A4" s="156" t="s">
        <v>2</v>
      </c>
      <c r="B4" s="156"/>
      <c r="C4" s="156"/>
      <c r="D4" s="156"/>
    </row>
    <row r="5" spans="1:4" ht="18" x14ac:dyDescent="0.25">
      <c r="A5" s="157">
        <v>2022</v>
      </c>
      <c r="B5" s="157"/>
      <c r="C5" s="157"/>
      <c r="D5" s="157"/>
    </row>
    <row r="7" spans="1:4" s="6" customFormat="1" x14ac:dyDescent="0.2">
      <c r="A7" s="2"/>
      <c r="B7" s="3" t="s">
        <v>116</v>
      </c>
      <c r="C7" s="4" t="s">
        <v>4</v>
      </c>
      <c r="D7" s="5" t="s">
        <v>160</v>
      </c>
    </row>
    <row r="8" spans="1:4" ht="12.95" customHeight="1" x14ac:dyDescent="0.2">
      <c r="A8" s="7">
        <v>1</v>
      </c>
      <c r="B8" s="8" t="s">
        <v>6</v>
      </c>
      <c r="C8" s="9">
        <v>18974</v>
      </c>
      <c r="D8" s="10">
        <f t="shared" ref="D8:D39" si="0">+C8/$C$66</f>
        <v>6.7229927841389245E-3</v>
      </c>
    </row>
    <row r="9" spans="1:4" ht="12.95" customHeight="1" x14ac:dyDescent="0.2">
      <c r="A9" s="7">
        <v>2</v>
      </c>
      <c r="B9" s="8" t="s">
        <v>7</v>
      </c>
      <c r="C9" s="9">
        <v>7785</v>
      </c>
      <c r="D9" s="10">
        <f t="shared" si="0"/>
        <v>2.7584325300158918E-3</v>
      </c>
    </row>
    <row r="10" spans="1:4" ht="12.95" customHeight="1" x14ac:dyDescent="0.2">
      <c r="A10" s="7">
        <v>3</v>
      </c>
      <c r="B10" s="8" t="s">
        <v>8</v>
      </c>
      <c r="C10" s="9">
        <v>48359</v>
      </c>
      <c r="D10" s="10">
        <f t="shared" si="0"/>
        <v>1.7134879732696017E-2</v>
      </c>
    </row>
    <row r="11" spans="1:4" ht="12.95" customHeight="1" x14ac:dyDescent="0.2">
      <c r="A11" s="7">
        <v>4</v>
      </c>
      <c r="B11" s="8" t="s">
        <v>9</v>
      </c>
      <c r="C11" s="9">
        <v>4013</v>
      </c>
      <c r="D11" s="10">
        <f t="shared" si="0"/>
        <v>1.4219126195187891E-3</v>
      </c>
    </row>
    <row r="12" spans="1:4" ht="12.95" customHeight="1" x14ac:dyDescent="0.2">
      <c r="A12" s="7">
        <v>5</v>
      </c>
      <c r="B12" s="8" t="s">
        <v>10</v>
      </c>
      <c r="C12" s="9">
        <v>32544</v>
      </c>
      <c r="D12" s="10">
        <f t="shared" si="0"/>
        <v>1.1531204657268744E-2</v>
      </c>
    </row>
    <row r="13" spans="1:4" ht="12.95" customHeight="1" x14ac:dyDescent="0.2">
      <c r="A13" s="7">
        <v>6</v>
      </c>
      <c r="B13" s="8" t="s">
        <v>11</v>
      </c>
      <c r="C13" s="9">
        <v>18317</v>
      </c>
      <c r="D13" s="10">
        <f t="shared" si="0"/>
        <v>6.4902002122416294E-3</v>
      </c>
    </row>
    <row r="14" spans="1:4" ht="12.95" customHeight="1" x14ac:dyDescent="0.2">
      <c r="A14" s="7">
        <v>7</v>
      </c>
      <c r="B14" s="8" t="s">
        <v>12</v>
      </c>
      <c r="C14" s="9">
        <v>9579</v>
      </c>
      <c r="D14" s="10">
        <f t="shared" si="0"/>
        <v>3.3940944386669524E-3</v>
      </c>
    </row>
    <row r="15" spans="1:4" ht="12.95" customHeight="1" x14ac:dyDescent="0.2">
      <c r="A15" s="7">
        <v>8</v>
      </c>
      <c r="B15" s="8" t="s">
        <v>13</v>
      </c>
      <c r="C15" s="9">
        <v>19840</v>
      </c>
      <c r="D15" s="10">
        <f t="shared" si="0"/>
        <v>7.0298396140674744E-3</v>
      </c>
    </row>
    <row r="16" spans="1:4" ht="12.95" customHeight="1" x14ac:dyDescent="0.2">
      <c r="A16" s="7">
        <v>9</v>
      </c>
      <c r="B16" s="8" t="s">
        <v>14</v>
      </c>
      <c r="C16" s="9">
        <v>22075</v>
      </c>
      <c r="D16" s="10">
        <f t="shared" si="0"/>
        <v>7.8217595504304176E-3</v>
      </c>
    </row>
    <row r="17" spans="1:4" ht="12.95" customHeight="1" x14ac:dyDescent="0.2">
      <c r="A17" s="7">
        <v>10</v>
      </c>
      <c r="B17" s="8" t="s">
        <v>15</v>
      </c>
      <c r="C17" s="9">
        <v>5050</v>
      </c>
      <c r="D17" s="10">
        <f t="shared" si="0"/>
        <v>1.789349296927457E-3</v>
      </c>
    </row>
    <row r="18" spans="1:4" ht="12.95" customHeight="1" x14ac:dyDescent="0.2">
      <c r="A18" s="7">
        <v>11</v>
      </c>
      <c r="B18" s="8" t="s">
        <v>17</v>
      </c>
      <c r="C18" s="9">
        <v>30320</v>
      </c>
      <c r="D18" s="10">
        <f t="shared" si="0"/>
        <v>1.0743182313433762E-2</v>
      </c>
    </row>
    <row r="19" spans="1:4" ht="12.95" customHeight="1" x14ac:dyDescent="0.2">
      <c r="A19" s="7">
        <v>12</v>
      </c>
      <c r="B19" s="8" t="s">
        <v>18</v>
      </c>
      <c r="C19" s="9">
        <v>48106</v>
      </c>
      <c r="D19" s="10">
        <f t="shared" si="0"/>
        <v>1.7045235104552921E-2</v>
      </c>
    </row>
    <row r="20" spans="1:4" ht="12.95" customHeight="1" x14ac:dyDescent="0.2">
      <c r="A20" s="7">
        <v>13</v>
      </c>
      <c r="B20" s="8" t="s">
        <v>19</v>
      </c>
      <c r="C20" s="9">
        <v>179371</v>
      </c>
      <c r="D20" s="10">
        <f t="shared" si="0"/>
        <v>6.3555915393896018E-2</v>
      </c>
    </row>
    <row r="21" spans="1:4" ht="12.95" customHeight="1" x14ac:dyDescent="0.2">
      <c r="A21" s="7">
        <v>14</v>
      </c>
      <c r="B21" s="8" t="s">
        <v>20</v>
      </c>
      <c r="C21" s="9">
        <v>15660</v>
      </c>
      <c r="D21" s="10">
        <f t="shared" si="0"/>
        <v>5.5487544534423717E-3</v>
      </c>
    </row>
    <row r="22" spans="1:4" ht="12.95" customHeight="1" x14ac:dyDescent="0.2">
      <c r="A22" s="7">
        <v>15</v>
      </c>
      <c r="B22" s="8" t="s">
        <v>16</v>
      </c>
      <c r="C22" s="9">
        <v>21814</v>
      </c>
      <c r="D22" s="10">
        <f t="shared" si="0"/>
        <v>7.7292803095397123E-3</v>
      </c>
    </row>
    <row r="23" spans="1:4" ht="12.95" customHeight="1" x14ac:dyDescent="0.2">
      <c r="A23" s="7">
        <v>16</v>
      </c>
      <c r="B23" s="8" t="s">
        <v>21</v>
      </c>
      <c r="C23" s="9">
        <v>40899</v>
      </c>
      <c r="D23" s="10">
        <f t="shared" si="0"/>
        <v>1.4491603345551695E-2</v>
      </c>
    </row>
    <row r="24" spans="1:4" ht="12.95" customHeight="1" x14ac:dyDescent="0.2">
      <c r="A24" s="7">
        <v>17</v>
      </c>
      <c r="B24" s="8" t="s">
        <v>23</v>
      </c>
      <c r="C24" s="9">
        <v>25119</v>
      </c>
      <c r="D24" s="10">
        <f t="shared" si="0"/>
        <v>8.9003297008952067E-3</v>
      </c>
    </row>
    <row r="25" spans="1:4" ht="12.95" customHeight="1" x14ac:dyDescent="0.2">
      <c r="A25" s="7">
        <v>18</v>
      </c>
      <c r="B25" s="8" t="s">
        <v>24</v>
      </c>
      <c r="C25" s="9">
        <v>15334</v>
      </c>
      <c r="D25" s="10">
        <f t="shared" si="0"/>
        <v>5.4332439839773518E-3</v>
      </c>
    </row>
    <row r="26" spans="1:4" ht="12.95" customHeight="1" x14ac:dyDescent="0.2">
      <c r="A26" s="7">
        <v>19</v>
      </c>
      <c r="B26" s="8" t="s">
        <v>25</v>
      </c>
      <c r="C26" s="9">
        <v>5453</v>
      </c>
      <c r="D26" s="10">
        <f t="shared" si="0"/>
        <v>1.9321429140882025E-3</v>
      </c>
    </row>
    <row r="27" spans="1:4" ht="12.95" customHeight="1" x14ac:dyDescent="0.2">
      <c r="A27" s="7">
        <v>20</v>
      </c>
      <c r="B27" s="8" t="s">
        <v>26</v>
      </c>
      <c r="C27" s="9">
        <v>102199</v>
      </c>
      <c r="D27" s="10">
        <f t="shared" si="0"/>
        <v>3.6211823524096867E-2</v>
      </c>
    </row>
    <row r="28" spans="1:4" ht="12.95" customHeight="1" x14ac:dyDescent="0.2">
      <c r="A28" s="7">
        <v>21</v>
      </c>
      <c r="B28" s="8" t="s">
        <v>28</v>
      </c>
      <c r="C28" s="9">
        <v>58469</v>
      </c>
      <c r="D28" s="10">
        <f t="shared" si="0"/>
        <v>2.0717121592485441E-2</v>
      </c>
    </row>
    <row r="29" spans="1:4" ht="12.95" customHeight="1" x14ac:dyDescent="0.2">
      <c r="A29" s="7">
        <v>22</v>
      </c>
      <c r="B29" s="8" t="s">
        <v>29</v>
      </c>
      <c r="C29" s="9">
        <v>19036</v>
      </c>
      <c r="D29" s="10">
        <f t="shared" si="0"/>
        <v>6.7449610329328854E-3</v>
      </c>
    </row>
    <row r="30" spans="1:4" ht="12.95" customHeight="1" x14ac:dyDescent="0.2">
      <c r="A30" s="7">
        <v>23</v>
      </c>
      <c r="B30" s="8" t="s">
        <v>30</v>
      </c>
      <c r="C30" s="9">
        <v>15301</v>
      </c>
      <c r="D30" s="10">
        <f t="shared" si="0"/>
        <v>5.4215512063934693E-3</v>
      </c>
    </row>
    <row r="31" spans="1:4" ht="12.95" customHeight="1" x14ac:dyDescent="0.2">
      <c r="A31" s="7">
        <v>24</v>
      </c>
      <c r="B31" s="8" t="s">
        <v>31</v>
      </c>
      <c r="C31" s="9">
        <v>97943</v>
      </c>
      <c r="D31" s="10">
        <f t="shared" si="0"/>
        <v>3.4703809542369485E-2</v>
      </c>
    </row>
    <row r="32" spans="1:4" ht="12.95" customHeight="1" x14ac:dyDescent="0.2">
      <c r="A32" s="7">
        <v>25</v>
      </c>
      <c r="B32" s="8" t="s">
        <v>32</v>
      </c>
      <c r="C32" s="9">
        <v>31107</v>
      </c>
      <c r="D32" s="10">
        <f t="shared" si="0"/>
        <v>1.1022037342479684E-2</v>
      </c>
    </row>
    <row r="33" spans="1:4" ht="12.95" customHeight="1" x14ac:dyDescent="0.2">
      <c r="A33" s="7">
        <v>26</v>
      </c>
      <c r="B33" s="8" t="s">
        <v>33</v>
      </c>
      <c r="C33" s="9">
        <v>9382</v>
      </c>
      <c r="D33" s="10">
        <f t="shared" si="0"/>
        <v>3.3242920997571092E-3</v>
      </c>
    </row>
    <row r="34" spans="1:4" ht="12.95" customHeight="1" x14ac:dyDescent="0.2">
      <c r="A34" s="7">
        <v>27</v>
      </c>
      <c r="B34" s="8" t="s">
        <v>34</v>
      </c>
      <c r="C34" s="9">
        <v>10215</v>
      </c>
      <c r="D34" s="10">
        <f t="shared" si="0"/>
        <v>3.6194461521017766E-3</v>
      </c>
    </row>
    <row r="35" spans="1:4" ht="12.95" customHeight="1" x14ac:dyDescent="0.2">
      <c r="A35" s="7">
        <v>28</v>
      </c>
      <c r="B35" s="8" t="s">
        <v>35</v>
      </c>
      <c r="C35" s="9">
        <v>911908</v>
      </c>
      <c r="D35" s="10">
        <f t="shared" si="0"/>
        <v>0.32311325518069772</v>
      </c>
    </row>
    <row r="36" spans="1:4" ht="12.95" customHeight="1" x14ac:dyDescent="0.2">
      <c r="A36" s="7">
        <v>29</v>
      </c>
      <c r="B36" s="8" t="s">
        <v>36</v>
      </c>
      <c r="C36" s="9">
        <v>18468</v>
      </c>
      <c r="D36" s="10">
        <f t="shared" si="0"/>
        <v>6.5437035278527273E-3</v>
      </c>
    </row>
    <row r="37" spans="1:4" ht="12.95" customHeight="1" x14ac:dyDescent="0.2">
      <c r="A37" s="7">
        <v>30</v>
      </c>
      <c r="B37" s="8" t="s">
        <v>37</v>
      </c>
      <c r="C37" s="9">
        <v>4779</v>
      </c>
      <c r="D37" s="10">
        <f t="shared" si="0"/>
        <v>1.693326790102241E-3</v>
      </c>
    </row>
    <row r="38" spans="1:4" ht="12.95" customHeight="1" x14ac:dyDescent="0.2">
      <c r="A38" s="7">
        <v>31</v>
      </c>
      <c r="B38" s="8" t="s">
        <v>38</v>
      </c>
      <c r="C38" s="9">
        <v>14945</v>
      </c>
      <c r="D38" s="10">
        <f t="shared" si="0"/>
        <v>5.2954109391249197E-3</v>
      </c>
    </row>
    <row r="39" spans="1:4" ht="12.95" customHeight="1" x14ac:dyDescent="0.2">
      <c r="A39" s="7">
        <v>32</v>
      </c>
      <c r="B39" s="8" t="s">
        <v>39</v>
      </c>
      <c r="C39" s="9">
        <v>12163</v>
      </c>
      <c r="D39" s="10">
        <f t="shared" si="0"/>
        <v>4.3096743561442889E-3</v>
      </c>
    </row>
    <row r="40" spans="1:4" ht="12.95" customHeight="1" x14ac:dyDescent="0.2">
      <c r="A40" s="7">
        <v>33</v>
      </c>
      <c r="B40" s="8" t="s">
        <v>40</v>
      </c>
      <c r="C40" s="9">
        <v>39880</v>
      </c>
      <c r="D40" s="10">
        <f t="shared" ref="D40:D65" si="1">+C40/$C$66</f>
        <v>1.4130544546825144E-2</v>
      </c>
    </row>
    <row r="41" spans="1:4" ht="12.95" customHeight="1" x14ac:dyDescent="0.2">
      <c r="A41" s="7">
        <v>34</v>
      </c>
      <c r="B41" s="8" t="s">
        <v>41</v>
      </c>
      <c r="C41" s="9">
        <v>10785</v>
      </c>
      <c r="D41" s="10">
        <f t="shared" si="1"/>
        <v>3.8214123103688363E-3</v>
      </c>
    </row>
    <row r="42" spans="1:4" ht="12.95" customHeight="1" x14ac:dyDescent="0.2">
      <c r="A42" s="7">
        <v>35</v>
      </c>
      <c r="B42" s="8" t="s">
        <v>42</v>
      </c>
      <c r="C42" s="9">
        <v>332072</v>
      </c>
      <c r="D42" s="10">
        <f t="shared" si="1"/>
        <v>0.11766194054045435</v>
      </c>
    </row>
    <row r="43" spans="1:4" ht="12.95" customHeight="1" x14ac:dyDescent="0.2">
      <c r="A43" s="7">
        <v>36</v>
      </c>
      <c r="B43" s="8" t="s">
        <v>43</v>
      </c>
      <c r="C43" s="9">
        <v>29184</v>
      </c>
      <c r="D43" s="10">
        <f t="shared" si="1"/>
        <v>1.0340667303273446E-2</v>
      </c>
    </row>
    <row r="44" spans="1:4" ht="12.95" customHeight="1" x14ac:dyDescent="0.2">
      <c r="A44" s="7">
        <v>37</v>
      </c>
      <c r="B44" s="8" t="s">
        <v>44</v>
      </c>
      <c r="C44" s="9">
        <v>95037</v>
      </c>
      <c r="D44" s="10">
        <f t="shared" si="1"/>
        <v>3.3674136461800938E-2</v>
      </c>
    </row>
    <row r="45" spans="1:4" ht="12.95" customHeight="1" x14ac:dyDescent="0.2">
      <c r="A45" s="7">
        <v>38</v>
      </c>
      <c r="B45" s="8" t="s">
        <v>45</v>
      </c>
      <c r="C45" s="9">
        <v>14348</v>
      </c>
      <c r="D45" s="10">
        <f t="shared" si="1"/>
        <v>5.083877962834684E-3</v>
      </c>
    </row>
    <row r="46" spans="1:4" ht="12.95" customHeight="1" x14ac:dyDescent="0.2">
      <c r="A46" s="7">
        <v>39</v>
      </c>
      <c r="B46" s="8" t="s">
        <v>46</v>
      </c>
      <c r="C46" s="9">
        <v>13603</v>
      </c>
      <c r="D46" s="10">
        <f t="shared" si="1"/>
        <v>4.8199046507137024E-3</v>
      </c>
    </row>
    <row r="47" spans="1:4" ht="12.95" customHeight="1" x14ac:dyDescent="0.2">
      <c r="A47" s="7">
        <v>40</v>
      </c>
      <c r="B47" s="8" t="s">
        <v>47</v>
      </c>
      <c r="C47" s="9">
        <v>36968</v>
      </c>
      <c r="D47" s="10">
        <f t="shared" si="1"/>
        <v>1.3098745506695887E-2</v>
      </c>
    </row>
    <row r="48" spans="1:4" ht="12.95" customHeight="1" x14ac:dyDescent="0.2">
      <c r="A48" s="7">
        <v>41</v>
      </c>
      <c r="B48" s="8" t="s">
        <v>48</v>
      </c>
      <c r="C48" s="9">
        <v>20300</v>
      </c>
      <c r="D48" s="10">
        <f t="shared" si="1"/>
        <v>7.1928298470549257E-3</v>
      </c>
    </row>
    <row r="49" spans="1:4" ht="12.95" customHeight="1" x14ac:dyDescent="0.2">
      <c r="A49" s="7">
        <v>42</v>
      </c>
      <c r="B49" s="8" t="s">
        <v>49</v>
      </c>
      <c r="C49" s="9">
        <v>18208</v>
      </c>
      <c r="D49" s="10">
        <f t="shared" si="1"/>
        <v>6.4515786135554724E-3</v>
      </c>
    </row>
    <row r="50" spans="1:4" ht="12.95" customHeight="1" x14ac:dyDescent="0.2">
      <c r="A50" s="7">
        <v>43</v>
      </c>
      <c r="B50" s="8" t="s">
        <v>50</v>
      </c>
      <c r="C50" s="9">
        <v>13448</v>
      </c>
      <c r="D50" s="10">
        <f t="shared" si="1"/>
        <v>4.7649840287288005E-3</v>
      </c>
    </row>
    <row r="51" spans="1:4" ht="12.95" customHeight="1" x14ac:dyDescent="0.2">
      <c r="A51" s="7">
        <v>44</v>
      </c>
      <c r="B51" s="8" t="s">
        <v>51</v>
      </c>
      <c r="C51" s="9">
        <v>7966</v>
      </c>
      <c r="D51" s="10">
        <f t="shared" si="1"/>
        <v>2.8225656434305193E-3</v>
      </c>
    </row>
    <row r="52" spans="1:4" ht="12.95" customHeight="1" x14ac:dyDescent="0.2">
      <c r="A52" s="7">
        <v>45</v>
      </c>
      <c r="B52" s="8" t="s">
        <v>52</v>
      </c>
      <c r="C52" s="9">
        <v>7557</v>
      </c>
      <c r="D52" s="10">
        <f t="shared" si="1"/>
        <v>2.6776460667090676E-3</v>
      </c>
    </row>
    <row r="53" spans="1:4" ht="12.95" customHeight="1" x14ac:dyDescent="0.2">
      <c r="A53" s="7">
        <v>46</v>
      </c>
      <c r="B53" s="8" t="s">
        <v>53</v>
      </c>
      <c r="C53" s="9">
        <v>14188</v>
      </c>
      <c r="D53" s="10">
        <f t="shared" si="1"/>
        <v>5.0271857078825269E-3</v>
      </c>
    </row>
    <row r="54" spans="1:4" ht="12.95" customHeight="1" x14ac:dyDescent="0.2">
      <c r="A54" s="7">
        <v>47</v>
      </c>
      <c r="B54" s="8" t="s">
        <v>54</v>
      </c>
      <c r="C54" s="9">
        <v>17258</v>
      </c>
      <c r="D54" s="10">
        <f t="shared" si="1"/>
        <v>6.1149683497770399E-3</v>
      </c>
    </row>
    <row r="55" spans="1:4" ht="12.95" customHeight="1" x14ac:dyDescent="0.2">
      <c r="A55" s="7">
        <v>48</v>
      </c>
      <c r="B55" s="8" t="s">
        <v>55</v>
      </c>
      <c r="C55" s="9">
        <v>18206</v>
      </c>
      <c r="D55" s="10">
        <f t="shared" si="1"/>
        <v>6.4508699603685708E-3</v>
      </c>
    </row>
    <row r="56" spans="1:4" ht="12.95" customHeight="1" x14ac:dyDescent="0.2">
      <c r="A56" s="7">
        <v>49</v>
      </c>
      <c r="B56" s="8" t="s">
        <v>56</v>
      </c>
      <c r="C56" s="9">
        <v>9277</v>
      </c>
      <c r="D56" s="10">
        <f t="shared" si="1"/>
        <v>3.2870878074447562E-3</v>
      </c>
    </row>
    <row r="57" spans="1:4" ht="12.95" customHeight="1" x14ac:dyDescent="0.2">
      <c r="A57" s="7">
        <v>50</v>
      </c>
      <c r="B57" s="8" t="s">
        <v>60</v>
      </c>
      <c r="C57" s="9">
        <v>15458</v>
      </c>
      <c r="D57" s="10">
        <f t="shared" si="1"/>
        <v>5.4771804815652728E-3</v>
      </c>
    </row>
    <row r="58" spans="1:4" ht="12.95" customHeight="1" x14ac:dyDescent="0.2">
      <c r="A58" s="7">
        <v>51</v>
      </c>
      <c r="B58" s="8" t="s">
        <v>57</v>
      </c>
      <c r="C58" s="9">
        <v>5298</v>
      </c>
      <c r="D58" s="10">
        <f t="shared" si="1"/>
        <v>1.8772222921033003E-3</v>
      </c>
    </row>
    <row r="59" spans="1:4" ht="12.95" customHeight="1" x14ac:dyDescent="0.2">
      <c r="A59" s="7">
        <v>52</v>
      </c>
      <c r="B59" s="8" t="s">
        <v>58</v>
      </c>
      <c r="C59" s="9">
        <v>38389</v>
      </c>
      <c r="D59" s="10">
        <f t="shared" si="1"/>
        <v>1.3602243595989731E-2</v>
      </c>
    </row>
    <row r="60" spans="1:4" ht="12.95" customHeight="1" x14ac:dyDescent="0.2">
      <c r="A60" s="7">
        <v>53</v>
      </c>
      <c r="B60" s="8" t="s">
        <v>59</v>
      </c>
      <c r="C60" s="9">
        <v>52912</v>
      </c>
      <c r="D60" s="10">
        <f t="shared" si="1"/>
        <v>1.8748128712678336E-2</v>
      </c>
    </row>
    <row r="61" spans="1:4" ht="12.95" customHeight="1" x14ac:dyDescent="0.2">
      <c r="A61" s="7">
        <v>54</v>
      </c>
      <c r="B61" s="8" t="s">
        <v>63</v>
      </c>
      <c r="C61" s="9">
        <v>27386</v>
      </c>
      <c r="D61" s="10">
        <f t="shared" si="1"/>
        <v>9.7035880882485812E-3</v>
      </c>
    </row>
    <row r="62" spans="1:4" ht="12.95" customHeight="1" x14ac:dyDescent="0.2">
      <c r="A62" s="7">
        <v>55</v>
      </c>
      <c r="B62" s="8" t="s">
        <v>61</v>
      </c>
      <c r="C62" s="9">
        <v>10304</v>
      </c>
      <c r="D62" s="10">
        <f t="shared" si="1"/>
        <v>3.650981218918914E-3</v>
      </c>
    </row>
    <row r="63" spans="1:4" ht="12.95" customHeight="1" x14ac:dyDescent="0.2">
      <c r="A63" s="7">
        <v>56</v>
      </c>
      <c r="B63" s="8" t="s">
        <v>62</v>
      </c>
      <c r="C63" s="9">
        <v>49741</v>
      </c>
      <c r="D63" s="10">
        <f t="shared" si="1"/>
        <v>1.7624559084845275E-2</v>
      </c>
    </row>
    <row r="64" spans="1:4" ht="12.95" customHeight="1" x14ac:dyDescent="0.2">
      <c r="A64" s="7">
        <v>57</v>
      </c>
      <c r="B64" s="8" t="s">
        <v>22</v>
      </c>
      <c r="C64" s="9">
        <v>20959</v>
      </c>
      <c r="D64" s="10">
        <f t="shared" si="1"/>
        <v>7.4263310721391232E-3</v>
      </c>
    </row>
    <row r="65" spans="1:4" ht="12.95" customHeight="1" x14ac:dyDescent="0.2">
      <c r="A65" s="7">
        <v>58</v>
      </c>
      <c r="B65" s="8" t="s">
        <v>27</v>
      </c>
      <c r="C65" s="9">
        <v>28996</v>
      </c>
      <c r="D65" s="10">
        <f t="shared" si="1"/>
        <v>1.0274053903704661E-2</v>
      </c>
    </row>
    <row r="66" spans="1:4" ht="12.95" customHeight="1" x14ac:dyDescent="0.2">
      <c r="A66" s="12"/>
      <c r="B66" s="12" t="s">
        <v>90</v>
      </c>
      <c r="C66" s="13">
        <f>SUM(C8:C65)</f>
        <v>2822255</v>
      </c>
      <c r="D66" s="10">
        <f>SUM(D8:D65)</f>
        <v>1.0000000000000002</v>
      </c>
    </row>
    <row r="67" spans="1:4" ht="12.95" customHeight="1" x14ac:dyDescent="0.2">
      <c r="C67" s="11"/>
      <c r="D67" s="11"/>
    </row>
    <row r="68" spans="1:4" customFormat="1" x14ac:dyDescent="0.2">
      <c r="A68" t="s">
        <v>64</v>
      </c>
    </row>
    <row r="69" spans="1:4" customFormat="1" x14ac:dyDescent="0.2">
      <c r="A69" s="158" t="s">
        <v>65</v>
      </c>
      <c r="B69" s="158"/>
      <c r="C69" s="158"/>
      <c r="D69" s="158"/>
    </row>
    <row r="70" spans="1:4" ht="12.95" customHeight="1" x14ac:dyDescent="0.2">
      <c r="C70" s="11"/>
      <c r="D70" s="11"/>
    </row>
    <row r="71" spans="1:4" ht="12.95" customHeight="1" x14ac:dyDescent="0.2">
      <c r="C71" s="11"/>
      <c r="D71" s="11"/>
    </row>
    <row r="72" spans="1:4" ht="12.95" customHeight="1" x14ac:dyDescent="0.2">
      <c r="C72" s="11"/>
      <c r="D72" s="11"/>
    </row>
    <row r="73" spans="1:4" ht="12.95" customHeight="1" x14ac:dyDescent="0.2">
      <c r="C73" s="11"/>
      <c r="D73" s="11"/>
    </row>
    <row r="74" spans="1:4" ht="12.95" customHeight="1" x14ac:dyDescent="0.2">
      <c r="C74" s="11"/>
      <c r="D74" s="11"/>
    </row>
    <row r="75" spans="1:4" ht="12.95" customHeight="1" x14ac:dyDescent="0.2">
      <c r="C75" s="11"/>
      <c r="D75" s="11"/>
    </row>
    <row r="76" spans="1:4" ht="12.95" customHeight="1" x14ac:dyDescent="0.2">
      <c r="C76" s="11"/>
      <c r="D76" s="11"/>
    </row>
    <row r="77" spans="1:4" ht="12.95" customHeight="1" x14ac:dyDescent="0.2">
      <c r="C77" s="11"/>
      <c r="D77" s="11"/>
    </row>
    <row r="78" spans="1:4" ht="12.95" customHeight="1" x14ac:dyDescent="0.2">
      <c r="C78" s="11"/>
      <c r="D78" s="11"/>
    </row>
    <row r="79" spans="1:4" ht="12.95" customHeight="1" x14ac:dyDescent="0.2">
      <c r="C79" s="11"/>
      <c r="D79" s="11"/>
    </row>
    <row r="80" spans="1:4" ht="12.95" customHeight="1" x14ac:dyDescent="0.2">
      <c r="C80" s="11"/>
      <c r="D80" s="11"/>
    </row>
    <row r="81" spans="3:4" ht="12.95" customHeight="1" x14ac:dyDescent="0.2">
      <c r="C81" s="11"/>
      <c r="D81" s="11"/>
    </row>
    <row r="82" spans="3:4" ht="12.95" customHeight="1" x14ac:dyDescent="0.2">
      <c r="C82" s="11"/>
      <c r="D82" s="11"/>
    </row>
    <row r="83" spans="3:4" ht="12.95" customHeight="1" x14ac:dyDescent="0.2">
      <c r="C83" s="11"/>
      <c r="D83" s="11"/>
    </row>
    <row r="84" spans="3:4" ht="12.95" customHeight="1" x14ac:dyDescent="0.2">
      <c r="C84" s="11"/>
      <c r="D84" s="11"/>
    </row>
    <row r="85" spans="3:4" ht="12.95" customHeight="1" x14ac:dyDescent="0.2">
      <c r="C85" s="11"/>
      <c r="D85" s="11"/>
    </row>
    <row r="86" spans="3:4" ht="12.95" customHeight="1" x14ac:dyDescent="0.2"/>
    <row r="87" spans="3:4" ht="12.95" customHeight="1" x14ac:dyDescent="0.2"/>
    <row r="88" spans="3:4" ht="12.95" customHeight="1" x14ac:dyDescent="0.2"/>
    <row r="89" spans="3:4" ht="12.95" customHeight="1" x14ac:dyDescent="0.2"/>
    <row r="90" spans="3:4" ht="12.95" customHeight="1" x14ac:dyDescent="0.2"/>
    <row r="91" spans="3:4" ht="12.95" customHeight="1" x14ac:dyDescent="0.2"/>
    <row r="92" spans="3:4" ht="12.95" customHeight="1" x14ac:dyDescent="0.2"/>
    <row r="93" spans="3:4" ht="12.95" customHeight="1" x14ac:dyDescent="0.2"/>
    <row r="94" spans="3:4" ht="12.95" customHeight="1" x14ac:dyDescent="0.2"/>
    <row r="95" spans="3:4" ht="12.95" customHeight="1" x14ac:dyDescent="0.2"/>
    <row r="96" spans="3:4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</sheetData>
  <sortState ref="A8:D65">
    <sortCondition ref="A8"/>
  </sortState>
  <mergeCells count="5">
    <mergeCell ref="A1:D1"/>
    <mergeCell ref="A2:D2"/>
    <mergeCell ref="A4:D4"/>
    <mergeCell ref="A5:D5"/>
    <mergeCell ref="A69:D69"/>
  </mergeCells>
  <hyperlinks>
    <hyperlink ref="A69" r:id="rId1" location="Regreso&amp;c="/>
  </hyperlinks>
  <printOptions horizontalCentered="1"/>
  <pageMargins left="0.15748031496062992" right="0.15748031496062992" top="0.39370078740157483" bottom="0.15748031496062992" header="0" footer="0"/>
  <pageSetup scale="8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zoomScaleNormal="75" workbookViewId="0">
      <selection activeCell="A5" sqref="A5:E64"/>
    </sheetView>
  </sheetViews>
  <sheetFormatPr baseColWidth="10" defaultColWidth="7.28515625" defaultRowHeight="19.5" customHeight="1" x14ac:dyDescent="0.2"/>
  <cols>
    <col min="1" max="1" width="5" style="56" bestFit="1" customWidth="1"/>
    <col min="2" max="2" width="28.28515625" style="56" bestFit="1" customWidth="1"/>
    <col min="3" max="3" width="23.42578125" style="56" customWidth="1"/>
    <col min="4" max="4" width="18.42578125" style="58" customWidth="1"/>
    <col min="5" max="5" width="18" style="58" customWidth="1"/>
    <col min="6" max="6" width="27.5703125" style="45" customWidth="1"/>
    <col min="7" max="7" width="16" style="45" customWidth="1"/>
    <col min="8" max="16384" width="7.28515625" style="45"/>
  </cols>
  <sheetData>
    <row r="1" spans="1:5" ht="17.25" customHeight="1" x14ac:dyDescent="0.2">
      <c r="A1" s="155" t="s">
        <v>0</v>
      </c>
      <c r="B1" s="155"/>
      <c r="C1" s="155"/>
      <c r="D1" s="155"/>
      <c r="E1" s="155"/>
    </row>
    <row r="2" spans="1:5" ht="15" customHeight="1" x14ac:dyDescent="0.2">
      <c r="A2" s="155" t="s">
        <v>1</v>
      </c>
      <c r="B2" s="155"/>
      <c r="C2" s="155"/>
      <c r="D2" s="155"/>
      <c r="E2" s="155"/>
    </row>
    <row r="3" spans="1:5" ht="10.5" customHeight="1" x14ac:dyDescent="0.2">
      <c r="A3" s="155" t="s">
        <v>83</v>
      </c>
      <c r="B3" s="155"/>
      <c r="C3" s="155"/>
      <c r="D3" s="155"/>
      <c r="E3" s="155"/>
    </row>
    <row r="4" spans="1:5" ht="15" customHeight="1" x14ac:dyDescent="0.2">
      <c r="A4" s="159" t="s">
        <v>84</v>
      </c>
      <c r="B4" s="159"/>
      <c r="C4" s="159"/>
      <c r="D4" s="159"/>
      <c r="E4" s="159"/>
    </row>
    <row r="5" spans="1:5" ht="42" customHeight="1" x14ac:dyDescent="0.2">
      <c r="A5" s="46"/>
      <c r="B5" s="107" t="s">
        <v>85</v>
      </c>
      <c r="C5" s="107" t="s">
        <v>86</v>
      </c>
      <c r="D5" s="107" t="s">
        <v>87</v>
      </c>
      <c r="E5" s="108" t="s">
        <v>88</v>
      </c>
    </row>
    <row r="6" spans="1:5" ht="12.95" customHeight="1" x14ac:dyDescent="0.2">
      <c r="A6" s="7">
        <v>1</v>
      </c>
      <c r="B6" s="49" t="s">
        <v>6</v>
      </c>
      <c r="C6" s="50">
        <v>6.72299278E-3</v>
      </c>
      <c r="D6" s="109">
        <f t="shared" ref="D6:D37" si="0">1/C6</f>
        <v>148.74328036984744</v>
      </c>
      <c r="E6" s="51">
        <f t="shared" ref="E6:E37" si="1">+D6/$D$64</f>
        <v>1.3799419836090936E-2</v>
      </c>
    </row>
    <row r="7" spans="1:5" ht="12.95" customHeight="1" x14ac:dyDescent="0.2">
      <c r="A7" s="7">
        <v>2</v>
      </c>
      <c r="B7" s="49" t="s">
        <v>7</v>
      </c>
      <c r="C7" s="50">
        <v>2.7584325299999999E-3</v>
      </c>
      <c r="D7" s="47">
        <f t="shared" si="0"/>
        <v>362.52472704126643</v>
      </c>
      <c r="E7" s="48">
        <f t="shared" si="1"/>
        <v>3.3632651484946104E-2</v>
      </c>
    </row>
    <row r="8" spans="1:5" ht="12.95" customHeight="1" x14ac:dyDescent="0.2">
      <c r="A8" s="7">
        <v>3</v>
      </c>
      <c r="B8" s="49" t="s">
        <v>8</v>
      </c>
      <c r="C8" s="50">
        <v>1.713487973E-2</v>
      </c>
      <c r="D8" s="47">
        <f t="shared" si="0"/>
        <v>58.360491334478716</v>
      </c>
      <c r="E8" s="48">
        <f t="shared" si="1"/>
        <v>5.4143012024647661E-3</v>
      </c>
    </row>
    <row r="9" spans="1:5" ht="12.95" customHeight="1" x14ac:dyDescent="0.2">
      <c r="A9" s="7">
        <v>4</v>
      </c>
      <c r="B9" s="49" t="s">
        <v>9</v>
      </c>
      <c r="C9" s="50">
        <v>1.4219126199999999E-3</v>
      </c>
      <c r="D9" s="47">
        <f t="shared" si="0"/>
        <v>703.27809594938401</v>
      </c>
      <c r="E9" s="48">
        <f t="shared" si="1"/>
        <v>6.5245500054868455E-2</v>
      </c>
    </row>
    <row r="10" spans="1:5" ht="12.95" customHeight="1" x14ac:dyDescent="0.2">
      <c r="A10" s="7">
        <v>5</v>
      </c>
      <c r="B10" s="49" t="s">
        <v>10</v>
      </c>
      <c r="C10" s="50">
        <v>1.1531204660000001E-2</v>
      </c>
      <c r="D10" s="47">
        <f t="shared" si="0"/>
        <v>86.721208189882219</v>
      </c>
      <c r="E10" s="48">
        <f t="shared" si="1"/>
        <v>8.0454213294856337E-3</v>
      </c>
    </row>
    <row r="11" spans="1:5" ht="12.95" customHeight="1" x14ac:dyDescent="0.2">
      <c r="A11" s="7">
        <v>6</v>
      </c>
      <c r="B11" s="49" t="s">
        <v>11</v>
      </c>
      <c r="C11" s="50">
        <v>6.4902002099999998E-3</v>
      </c>
      <c r="D11" s="47">
        <f t="shared" si="0"/>
        <v>154.07845176474149</v>
      </c>
      <c r="E11" s="48">
        <f t="shared" si="1"/>
        <v>1.4294381825584413E-2</v>
      </c>
    </row>
    <row r="12" spans="1:5" ht="12.95" customHeight="1" x14ac:dyDescent="0.2">
      <c r="A12" s="7">
        <v>7</v>
      </c>
      <c r="B12" s="49" t="s">
        <v>12</v>
      </c>
      <c r="C12" s="50">
        <v>3.3940944399999998E-3</v>
      </c>
      <c r="D12" s="47">
        <f t="shared" si="0"/>
        <v>294.62939752495515</v>
      </c>
      <c r="E12" s="48">
        <f t="shared" si="1"/>
        <v>2.7333770926606316E-2</v>
      </c>
    </row>
    <row r="13" spans="1:5" ht="12.95" customHeight="1" x14ac:dyDescent="0.2">
      <c r="A13" s="7">
        <v>8</v>
      </c>
      <c r="B13" s="49" t="s">
        <v>13</v>
      </c>
      <c r="C13" s="50">
        <v>7.0298396099999997E-3</v>
      </c>
      <c r="D13" s="47">
        <f t="shared" si="0"/>
        <v>142.25075613069359</v>
      </c>
      <c r="E13" s="48">
        <f t="shared" si="1"/>
        <v>1.3197086288321187E-2</v>
      </c>
    </row>
    <row r="14" spans="1:5" ht="12.95" customHeight="1" x14ac:dyDescent="0.2">
      <c r="A14" s="7">
        <v>9</v>
      </c>
      <c r="B14" s="49" t="s">
        <v>14</v>
      </c>
      <c r="C14" s="50">
        <v>7.8217595499999997E-3</v>
      </c>
      <c r="D14" s="47">
        <f t="shared" si="0"/>
        <v>127.84847112821309</v>
      </c>
      <c r="E14" s="48">
        <f t="shared" si="1"/>
        <v>1.1860937341934545E-2</v>
      </c>
    </row>
    <row r="15" spans="1:5" ht="12.95" customHeight="1" x14ac:dyDescent="0.2">
      <c r="A15" s="7">
        <v>10</v>
      </c>
      <c r="B15" s="49" t="s">
        <v>15</v>
      </c>
      <c r="C15" s="50">
        <v>1.7893493399999999E-3</v>
      </c>
      <c r="D15" s="47">
        <f t="shared" si="0"/>
        <v>558.86236278489923</v>
      </c>
      <c r="E15" s="48">
        <f t="shared" si="1"/>
        <v>5.1847561486360258E-2</v>
      </c>
    </row>
    <row r="16" spans="1:5" ht="12.95" customHeight="1" x14ac:dyDescent="0.2">
      <c r="A16" s="7">
        <v>11</v>
      </c>
      <c r="B16" s="49" t="s">
        <v>17</v>
      </c>
      <c r="C16" s="50">
        <v>1.074318231E-2</v>
      </c>
      <c r="D16" s="47">
        <f t="shared" si="0"/>
        <v>93.082288947956982</v>
      </c>
      <c r="E16" s="48">
        <f t="shared" si="1"/>
        <v>8.6355604186175387E-3</v>
      </c>
    </row>
    <row r="17" spans="1:5" ht="12.95" customHeight="1" x14ac:dyDescent="0.2">
      <c r="A17" s="7">
        <v>12</v>
      </c>
      <c r="B17" s="49" t="s">
        <v>18</v>
      </c>
      <c r="C17" s="50">
        <v>1.70452351E-2</v>
      </c>
      <c r="D17" s="47">
        <f t="shared" si="0"/>
        <v>58.667421958879288</v>
      </c>
      <c r="E17" s="48">
        <f t="shared" si="1"/>
        <v>5.4427762000318868E-3</v>
      </c>
    </row>
    <row r="18" spans="1:5" ht="12.95" customHeight="1" x14ac:dyDescent="0.2">
      <c r="A18" s="7">
        <v>13</v>
      </c>
      <c r="B18" s="49" t="s">
        <v>19</v>
      </c>
      <c r="C18" s="50">
        <v>6.3555915389999995E-2</v>
      </c>
      <c r="D18" s="47">
        <f t="shared" si="0"/>
        <v>15.734176651593659</v>
      </c>
      <c r="E18" s="48">
        <f t="shared" si="1"/>
        <v>1.4597130630082196E-3</v>
      </c>
    </row>
    <row r="19" spans="1:5" ht="12.95" customHeight="1" x14ac:dyDescent="0.2">
      <c r="A19" s="7">
        <v>14</v>
      </c>
      <c r="B19" s="49" t="s">
        <v>20</v>
      </c>
      <c r="C19" s="50">
        <v>5.5487544500000003E-3</v>
      </c>
      <c r="D19" s="47">
        <f t="shared" si="0"/>
        <v>180.22062591001841</v>
      </c>
      <c r="E19" s="48">
        <f t="shared" si="1"/>
        <v>1.6719680202505291E-2</v>
      </c>
    </row>
    <row r="20" spans="1:5" ht="12.95" customHeight="1" x14ac:dyDescent="0.2">
      <c r="A20" s="7">
        <v>15</v>
      </c>
      <c r="B20" s="49" t="s">
        <v>16</v>
      </c>
      <c r="C20" s="50">
        <v>7.7292803100000003E-3</v>
      </c>
      <c r="D20" s="47">
        <f t="shared" si="0"/>
        <v>129.37815163802748</v>
      </c>
      <c r="E20" s="48">
        <f t="shared" si="1"/>
        <v>1.2002851003630912E-2</v>
      </c>
    </row>
    <row r="21" spans="1:5" ht="12.95" customHeight="1" x14ac:dyDescent="0.2">
      <c r="A21" s="7">
        <v>16</v>
      </c>
      <c r="B21" s="49" t="s">
        <v>21</v>
      </c>
      <c r="C21" s="50">
        <v>1.449160335E-2</v>
      </c>
      <c r="D21" s="47">
        <f t="shared" si="0"/>
        <v>69.005476885344095</v>
      </c>
      <c r="E21" s="48">
        <f t="shared" si="1"/>
        <v>6.4018727041841193E-3</v>
      </c>
    </row>
    <row r="22" spans="1:5" ht="12.95" customHeight="1" x14ac:dyDescent="0.2">
      <c r="A22" s="7">
        <v>17</v>
      </c>
      <c r="B22" s="49" t="s">
        <v>23</v>
      </c>
      <c r="C22" s="50">
        <v>8.9003296999999992E-3</v>
      </c>
      <c r="D22" s="47">
        <f t="shared" si="0"/>
        <v>112.35538836274796</v>
      </c>
      <c r="E22" s="48">
        <f t="shared" si="1"/>
        <v>1.0423591378443895E-2</v>
      </c>
    </row>
    <row r="23" spans="1:5" ht="12.95" customHeight="1" x14ac:dyDescent="0.2">
      <c r="A23" s="7">
        <v>18</v>
      </c>
      <c r="B23" s="49" t="s">
        <v>24</v>
      </c>
      <c r="C23" s="50">
        <v>5.4332439800000003E-3</v>
      </c>
      <c r="D23" s="47">
        <f t="shared" si="0"/>
        <v>184.05210656488867</v>
      </c>
      <c r="E23" s="48">
        <f t="shared" si="1"/>
        <v>1.7075139689609178E-2</v>
      </c>
    </row>
    <row r="24" spans="1:5" ht="12.95" customHeight="1" x14ac:dyDescent="0.2">
      <c r="A24" s="7">
        <v>19</v>
      </c>
      <c r="B24" s="49" t="s">
        <v>25</v>
      </c>
      <c r="C24" s="50">
        <v>1.93214291E-3</v>
      </c>
      <c r="D24" s="47">
        <f t="shared" si="0"/>
        <v>517.56005977839391</v>
      </c>
      <c r="E24" s="48">
        <f t="shared" si="1"/>
        <v>4.8015806411663482E-2</v>
      </c>
    </row>
    <row r="25" spans="1:5" ht="12.95" customHeight="1" x14ac:dyDescent="0.2">
      <c r="A25" s="7">
        <v>20</v>
      </c>
      <c r="B25" s="49" t="s">
        <v>26</v>
      </c>
      <c r="C25" s="50">
        <v>3.6211823519999999E-2</v>
      </c>
      <c r="D25" s="47">
        <f t="shared" si="0"/>
        <v>27.615289780910764</v>
      </c>
      <c r="E25" s="48">
        <f t="shared" si="1"/>
        <v>2.5619643229231152E-3</v>
      </c>
    </row>
    <row r="26" spans="1:5" ht="12.95" customHeight="1" x14ac:dyDescent="0.2">
      <c r="A26" s="7">
        <v>21</v>
      </c>
      <c r="B26" s="49" t="s">
        <v>28</v>
      </c>
      <c r="C26" s="50">
        <v>2.0717121589999998E-2</v>
      </c>
      <c r="D26" s="47">
        <f t="shared" si="0"/>
        <v>48.269253798398935</v>
      </c>
      <c r="E26" s="48">
        <f t="shared" si="1"/>
        <v>4.4781027867794709E-3</v>
      </c>
    </row>
    <row r="27" spans="1:5" ht="12.95" customHeight="1" x14ac:dyDescent="0.2">
      <c r="A27" s="7">
        <v>22</v>
      </c>
      <c r="B27" s="49" t="s">
        <v>29</v>
      </c>
      <c r="C27" s="50">
        <v>6.7449610299999997E-3</v>
      </c>
      <c r="D27" s="47">
        <f t="shared" si="0"/>
        <v>148.25882544795073</v>
      </c>
      <c r="E27" s="48">
        <f t="shared" si="1"/>
        <v>1.3754475305875582E-2</v>
      </c>
    </row>
    <row r="28" spans="1:5" ht="12.95" customHeight="1" x14ac:dyDescent="0.2">
      <c r="A28" s="7">
        <v>23</v>
      </c>
      <c r="B28" s="49" t="s">
        <v>30</v>
      </c>
      <c r="C28" s="50">
        <v>5.4215512100000002E-3</v>
      </c>
      <c r="D28" s="47">
        <f t="shared" si="0"/>
        <v>184.44905549458048</v>
      </c>
      <c r="E28" s="48">
        <f t="shared" si="1"/>
        <v>1.7111965991413763E-2</v>
      </c>
    </row>
    <row r="29" spans="1:5" ht="12.95" customHeight="1" x14ac:dyDescent="0.2">
      <c r="A29" s="7">
        <v>24</v>
      </c>
      <c r="B29" s="49" t="s">
        <v>31</v>
      </c>
      <c r="C29" s="50">
        <v>3.4703809539999998E-2</v>
      </c>
      <c r="D29" s="47">
        <f t="shared" si="0"/>
        <v>28.815280318069657</v>
      </c>
      <c r="E29" s="48">
        <f t="shared" si="1"/>
        <v>2.6732915249346469E-3</v>
      </c>
    </row>
    <row r="30" spans="1:5" ht="12.95" customHeight="1" x14ac:dyDescent="0.2">
      <c r="A30" s="7">
        <v>25</v>
      </c>
      <c r="B30" s="49" t="s">
        <v>32</v>
      </c>
      <c r="C30" s="50">
        <v>1.1022037340000001E-2</v>
      </c>
      <c r="D30" s="47">
        <f t="shared" si="0"/>
        <v>90.727328274502099</v>
      </c>
      <c r="E30" s="48">
        <f t="shared" si="1"/>
        <v>8.4170827102485694E-3</v>
      </c>
    </row>
    <row r="31" spans="1:5" ht="12.95" customHeight="1" x14ac:dyDescent="0.2">
      <c r="A31" s="7">
        <v>26</v>
      </c>
      <c r="B31" s="49" t="s">
        <v>33</v>
      </c>
      <c r="C31" s="50">
        <v>3.3242921E-3</v>
      </c>
      <c r="D31" s="47">
        <f t="shared" si="0"/>
        <v>300.81592408801862</v>
      </c>
      <c r="E31" s="48">
        <f t="shared" si="1"/>
        <v>2.7907716029595638E-2</v>
      </c>
    </row>
    <row r="32" spans="1:5" ht="12.95" customHeight="1" x14ac:dyDescent="0.2">
      <c r="A32" s="7">
        <v>27</v>
      </c>
      <c r="B32" s="49" t="s">
        <v>34</v>
      </c>
      <c r="C32" s="50">
        <v>3.61944615E-3</v>
      </c>
      <c r="D32" s="47">
        <f t="shared" si="0"/>
        <v>276.28536482025021</v>
      </c>
      <c r="E32" s="48">
        <f t="shared" si="1"/>
        <v>2.5631932644232917E-2</v>
      </c>
    </row>
    <row r="33" spans="1:5" ht="12.95" customHeight="1" x14ac:dyDescent="0.2">
      <c r="A33" s="7">
        <v>28</v>
      </c>
      <c r="B33" s="49" t="s">
        <v>35</v>
      </c>
      <c r="C33" s="50">
        <v>0.32311325518</v>
      </c>
      <c r="D33" s="47">
        <f t="shared" si="0"/>
        <v>3.094890054705183</v>
      </c>
      <c r="E33" s="48">
        <f t="shared" si="1"/>
        <v>2.8712347277287003E-4</v>
      </c>
    </row>
    <row r="34" spans="1:5" ht="12.95" customHeight="1" x14ac:dyDescent="0.2">
      <c r="A34" s="7">
        <v>29</v>
      </c>
      <c r="B34" s="49" t="s">
        <v>36</v>
      </c>
      <c r="C34" s="50">
        <v>6.5437035300000002E-3</v>
      </c>
      <c r="D34" s="47">
        <f t="shared" si="0"/>
        <v>152.81865925243102</v>
      </c>
      <c r="E34" s="48">
        <f t="shared" si="1"/>
        <v>1.4177506591015767E-2</v>
      </c>
    </row>
    <row r="35" spans="1:5" ht="12.95" customHeight="1" x14ac:dyDescent="0.2">
      <c r="A35" s="7">
        <v>30</v>
      </c>
      <c r="B35" s="49" t="s">
        <v>37</v>
      </c>
      <c r="C35" s="50">
        <v>1.6933267900000001E-3</v>
      </c>
      <c r="D35" s="47">
        <f t="shared" si="0"/>
        <v>590.55346310324421</v>
      </c>
      <c r="E35" s="48">
        <f t="shared" si="1"/>
        <v>5.4787652610296292E-2</v>
      </c>
    </row>
    <row r="36" spans="1:5" ht="12.95" customHeight="1" x14ac:dyDescent="0.2">
      <c r="A36" s="7">
        <v>31</v>
      </c>
      <c r="B36" s="49" t="s">
        <v>38</v>
      </c>
      <c r="C36" s="50">
        <v>5.2954109400000001E-3</v>
      </c>
      <c r="D36" s="47">
        <f t="shared" si="0"/>
        <v>188.84275674363431</v>
      </c>
      <c r="E36" s="48">
        <f t="shared" si="1"/>
        <v>1.7519584594548603E-2</v>
      </c>
    </row>
    <row r="37" spans="1:5" ht="12.95" customHeight="1" x14ac:dyDescent="0.2">
      <c r="A37" s="7">
        <v>32</v>
      </c>
      <c r="B37" s="49" t="s">
        <v>39</v>
      </c>
      <c r="C37" s="50">
        <v>4.3096743599999997E-3</v>
      </c>
      <c r="D37" s="47">
        <f t="shared" si="0"/>
        <v>232.03609286154978</v>
      </c>
      <c r="E37" s="48">
        <f t="shared" si="1"/>
        <v>2.1526777240363969E-2</v>
      </c>
    </row>
    <row r="38" spans="1:5" ht="12.95" customHeight="1" x14ac:dyDescent="0.2">
      <c r="A38" s="7">
        <v>33</v>
      </c>
      <c r="B38" s="49" t="s">
        <v>40</v>
      </c>
      <c r="C38" s="50">
        <v>1.413054455E-2</v>
      </c>
      <c r="D38" s="47">
        <f t="shared" ref="D38:D63" si="2">1/C38</f>
        <v>70.768681027229064</v>
      </c>
      <c r="E38" s="48">
        <f t="shared" ref="E38:E63" si="3">+D38/$D$64</f>
        <v>6.5654511471907959E-3</v>
      </c>
    </row>
    <row r="39" spans="1:5" ht="12.95" customHeight="1" x14ac:dyDescent="0.2">
      <c r="A39" s="7">
        <v>34</v>
      </c>
      <c r="B39" s="49" t="s">
        <v>41</v>
      </c>
      <c r="C39" s="50">
        <v>3.8214123099999998E-3</v>
      </c>
      <c r="D39" s="47">
        <f t="shared" si="2"/>
        <v>261.68335653893365</v>
      </c>
      <c r="E39" s="48">
        <f t="shared" si="3"/>
        <v>2.427725469022424E-2</v>
      </c>
    </row>
    <row r="40" spans="1:5" ht="12.95" customHeight="1" x14ac:dyDescent="0.2">
      <c r="A40" s="7">
        <v>35</v>
      </c>
      <c r="B40" s="49" t="s">
        <v>42</v>
      </c>
      <c r="C40" s="50">
        <v>0.11766194054</v>
      </c>
      <c r="D40" s="47">
        <f t="shared" si="2"/>
        <v>8.4989249319752886</v>
      </c>
      <c r="E40" s="48">
        <f t="shared" si="3"/>
        <v>7.8847416165713478E-4</v>
      </c>
    </row>
    <row r="41" spans="1:5" ht="12.95" customHeight="1" x14ac:dyDescent="0.2">
      <c r="A41" s="7">
        <v>36</v>
      </c>
      <c r="B41" s="49" t="s">
        <v>43</v>
      </c>
      <c r="C41" s="50">
        <v>1.03406673E-2</v>
      </c>
      <c r="D41" s="47">
        <f t="shared" si="2"/>
        <v>96.705557870525439</v>
      </c>
      <c r="E41" s="48">
        <f t="shared" si="3"/>
        <v>8.9717033954112551E-3</v>
      </c>
    </row>
    <row r="42" spans="1:5" ht="12.95" customHeight="1" x14ac:dyDescent="0.2">
      <c r="A42" s="7">
        <v>37</v>
      </c>
      <c r="B42" s="49" t="s">
        <v>44</v>
      </c>
      <c r="C42" s="50">
        <v>3.3674136459999997E-2</v>
      </c>
      <c r="D42" s="47">
        <f t="shared" si="2"/>
        <v>29.696381410934038</v>
      </c>
      <c r="E42" s="48">
        <f t="shared" si="3"/>
        <v>2.7550342689983904E-3</v>
      </c>
    </row>
    <row r="43" spans="1:5" ht="12.95" customHeight="1" x14ac:dyDescent="0.2">
      <c r="A43" s="7">
        <v>38</v>
      </c>
      <c r="B43" s="49" t="s">
        <v>45</v>
      </c>
      <c r="C43" s="50">
        <v>5.0838779600000002E-3</v>
      </c>
      <c r="D43" s="47">
        <f t="shared" si="2"/>
        <v>196.70023707650134</v>
      </c>
      <c r="E43" s="48">
        <f t="shared" si="3"/>
        <v>1.8248549759882146E-2</v>
      </c>
    </row>
    <row r="44" spans="1:5" ht="12.95" customHeight="1" x14ac:dyDescent="0.2">
      <c r="A44" s="7">
        <v>39</v>
      </c>
      <c r="B44" s="49" t="s">
        <v>46</v>
      </c>
      <c r="C44" s="50">
        <v>4.8199046499999999E-3</v>
      </c>
      <c r="D44" s="47">
        <f t="shared" si="2"/>
        <v>207.4729839313315</v>
      </c>
      <c r="E44" s="48">
        <f t="shared" si="3"/>
        <v>1.9247974112149322E-2</v>
      </c>
    </row>
    <row r="45" spans="1:5" ht="12.95" customHeight="1" x14ac:dyDescent="0.2">
      <c r="A45" s="7">
        <v>40</v>
      </c>
      <c r="B45" s="49" t="s">
        <v>47</v>
      </c>
      <c r="C45" s="50">
        <v>1.3098745510000001E-2</v>
      </c>
      <c r="D45" s="47">
        <f t="shared" si="2"/>
        <v>76.343188684486464</v>
      </c>
      <c r="E45" s="48">
        <f t="shared" si="3"/>
        <v>7.0826171754693572E-3</v>
      </c>
    </row>
    <row r="46" spans="1:5" ht="12.95" customHeight="1" x14ac:dyDescent="0.2">
      <c r="A46" s="7">
        <v>41</v>
      </c>
      <c r="B46" s="49" t="s">
        <v>48</v>
      </c>
      <c r="C46" s="50">
        <v>7.1928298499999996E-3</v>
      </c>
      <c r="D46" s="47">
        <f t="shared" si="2"/>
        <v>139.02733984455367</v>
      </c>
      <c r="E46" s="48">
        <f t="shared" si="3"/>
        <v>1.289803900007841E-2</v>
      </c>
    </row>
    <row r="47" spans="1:5" ht="12.95" customHeight="1" x14ac:dyDescent="0.2">
      <c r="A47" s="7">
        <v>42</v>
      </c>
      <c r="B47" s="49" t="s">
        <v>49</v>
      </c>
      <c r="C47" s="50">
        <v>6.4515786099999996E-3</v>
      </c>
      <c r="D47" s="47">
        <f t="shared" si="2"/>
        <v>155.00082389912941</v>
      </c>
      <c r="E47" s="48">
        <f t="shared" si="3"/>
        <v>1.4379953424488794E-2</v>
      </c>
    </row>
    <row r="48" spans="1:5" ht="12.95" customHeight="1" x14ac:dyDescent="0.2">
      <c r="A48" s="7">
        <v>43</v>
      </c>
      <c r="B48" s="49" t="s">
        <v>50</v>
      </c>
      <c r="C48" s="50">
        <v>4.7649840299999998E-3</v>
      </c>
      <c r="D48" s="47">
        <f t="shared" si="2"/>
        <v>209.86429203205537</v>
      </c>
      <c r="E48" s="48">
        <f t="shared" si="3"/>
        <v>1.9469823894924607E-2</v>
      </c>
    </row>
    <row r="49" spans="1:5" ht="12.95" customHeight="1" x14ac:dyDescent="0.2">
      <c r="A49" s="7">
        <v>44</v>
      </c>
      <c r="B49" s="49" t="s">
        <v>51</v>
      </c>
      <c r="C49" s="50">
        <v>2.82256564E-3</v>
      </c>
      <c r="D49" s="47">
        <f t="shared" si="2"/>
        <v>354.28759771907374</v>
      </c>
      <c r="E49" s="48">
        <f t="shared" si="3"/>
        <v>3.2868464992094261E-2</v>
      </c>
    </row>
    <row r="50" spans="1:5" ht="12.95" customHeight="1" x14ac:dyDescent="0.2">
      <c r="A50" s="7">
        <v>45</v>
      </c>
      <c r="B50" s="49" t="s">
        <v>52</v>
      </c>
      <c r="C50" s="50">
        <v>2.6776460699999998E-3</v>
      </c>
      <c r="D50" s="47">
        <f t="shared" si="2"/>
        <v>373.46235232649701</v>
      </c>
      <c r="E50" s="48">
        <f t="shared" si="3"/>
        <v>3.4647372169776022E-2</v>
      </c>
    </row>
    <row r="51" spans="1:5" ht="12.95" customHeight="1" x14ac:dyDescent="0.2">
      <c r="A51" s="7">
        <v>46</v>
      </c>
      <c r="B51" s="49" t="s">
        <v>53</v>
      </c>
      <c r="C51" s="50">
        <v>5.0271857099999998E-3</v>
      </c>
      <c r="D51" s="47">
        <f t="shared" si="2"/>
        <v>198.91845212935252</v>
      </c>
      <c r="E51" s="48">
        <f t="shared" si="3"/>
        <v>1.8454341112102687E-2</v>
      </c>
    </row>
    <row r="52" spans="1:5" ht="12.95" customHeight="1" x14ac:dyDescent="0.2">
      <c r="A52" s="7">
        <v>47</v>
      </c>
      <c r="B52" s="49" t="s">
        <v>54</v>
      </c>
      <c r="C52" s="50">
        <v>6.1149683499999996E-3</v>
      </c>
      <c r="D52" s="47">
        <f t="shared" si="2"/>
        <v>163.53314404317399</v>
      </c>
      <c r="E52" s="48">
        <f t="shared" si="3"/>
        <v>1.5171525773510854E-2</v>
      </c>
    </row>
    <row r="53" spans="1:5" ht="12.95" customHeight="1" x14ac:dyDescent="0.2">
      <c r="A53" s="7">
        <v>48</v>
      </c>
      <c r="B53" s="49" t="s">
        <v>55</v>
      </c>
      <c r="C53" s="50">
        <v>6.4508699600000002E-3</v>
      </c>
      <c r="D53" s="47">
        <f t="shared" si="2"/>
        <v>155.01785126668403</v>
      </c>
      <c r="E53" s="48">
        <f t="shared" si="3"/>
        <v>1.438153311126863E-2</v>
      </c>
    </row>
    <row r="54" spans="1:5" ht="12.95" customHeight="1" x14ac:dyDescent="0.2">
      <c r="A54" s="7">
        <v>49</v>
      </c>
      <c r="B54" s="49" t="s">
        <v>56</v>
      </c>
      <c r="C54" s="50">
        <v>3.28708781E-3</v>
      </c>
      <c r="D54" s="47">
        <f t="shared" si="2"/>
        <v>304.22065299192599</v>
      </c>
      <c r="E54" s="48">
        <f t="shared" si="3"/>
        <v>2.8223584305838222E-2</v>
      </c>
    </row>
    <row r="55" spans="1:5" ht="12.95" customHeight="1" x14ac:dyDescent="0.2">
      <c r="A55" s="7">
        <v>50</v>
      </c>
      <c r="B55" s="49" t="s">
        <v>60</v>
      </c>
      <c r="C55" s="50">
        <v>5.4771804799999997E-3</v>
      </c>
      <c r="D55" s="47">
        <f t="shared" si="2"/>
        <v>182.57568901582007</v>
      </c>
      <c r="E55" s="48">
        <f t="shared" si="3"/>
        <v>1.6938167413871334E-2</v>
      </c>
    </row>
    <row r="56" spans="1:5" ht="12.95" customHeight="1" x14ac:dyDescent="0.2">
      <c r="A56" s="7">
        <v>51</v>
      </c>
      <c r="B56" s="49" t="s">
        <v>57</v>
      </c>
      <c r="C56" s="50">
        <v>1.8772222899999999E-3</v>
      </c>
      <c r="D56" s="47">
        <f t="shared" si="2"/>
        <v>532.70196360176396</v>
      </c>
      <c r="E56" s="48">
        <f t="shared" si="3"/>
        <v>4.9420572310713472E-2</v>
      </c>
    </row>
    <row r="57" spans="1:5" ht="12.95" customHeight="1" x14ac:dyDescent="0.2">
      <c r="A57" s="7">
        <v>52</v>
      </c>
      <c r="B57" s="49" t="s">
        <v>58</v>
      </c>
      <c r="C57" s="50">
        <v>1.3602243599999999E-2</v>
      </c>
      <c r="D57" s="47">
        <f t="shared" si="2"/>
        <v>73.517283575189026</v>
      </c>
      <c r="E57" s="48">
        <f t="shared" si="3"/>
        <v>6.820448350610935E-3</v>
      </c>
    </row>
    <row r="58" spans="1:5" ht="12.95" customHeight="1" x14ac:dyDescent="0.2">
      <c r="A58" s="7">
        <v>53</v>
      </c>
      <c r="B58" s="49" t="s">
        <v>59</v>
      </c>
      <c r="C58" s="50">
        <v>1.8748128709999999E-2</v>
      </c>
      <c r="D58" s="47">
        <f t="shared" si="2"/>
        <v>53.33865664505565</v>
      </c>
      <c r="E58" s="48">
        <f t="shared" si="3"/>
        <v>4.9484085244595136E-3</v>
      </c>
    </row>
    <row r="59" spans="1:5" ht="12.95" customHeight="1" x14ac:dyDescent="0.2">
      <c r="A59" s="7">
        <v>54</v>
      </c>
      <c r="B59" s="49" t="s">
        <v>63</v>
      </c>
      <c r="C59" s="50">
        <v>9.7035880899999996E-3</v>
      </c>
      <c r="D59" s="47">
        <f t="shared" si="2"/>
        <v>103.0546629478787</v>
      </c>
      <c r="E59" s="48">
        <f t="shared" si="3"/>
        <v>9.5607314599261955E-3</v>
      </c>
    </row>
    <row r="60" spans="1:5" ht="12.95" customHeight="1" x14ac:dyDescent="0.2">
      <c r="A60" s="7">
        <v>55</v>
      </c>
      <c r="B60" s="49" t="s">
        <v>61</v>
      </c>
      <c r="C60" s="50">
        <v>3.6509812200000002E-3</v>
      </c>
      <c r="D60" s="47">
        <f t="shared" si="2"/>
        <v>273.89897119218813</v>
      </c>
      <c r="E60" s="48">
        <f t="shared" si="3"/>
        <v>2.5410538793795311E-2</v>
      </c>
    </row>
    <row r="61" spans="1:5" ht="12.95" customHeight="1" x14ac:dyDescent="0.2">
      <c r="A61" s="7">
        <v>56</v>
      </c>
      <c r="B61" s="49" t="s">
        <v>62</v>
      </c>
      <c r="C61" s="50">
        <v>1.7624559080000001E-2</v>
      </c>
      <c r="D61" s="47">
        <f t="shared" si="2"/>
        <v>56.739008077358378</v>
      </c>
      <c r="E61" s="48">
        <f t="shared" si="3"/>
        <v>5.2638706877782574E-3</v>
      </c>
    </row>
    <row r="62" spans="1:5" ht="12.95" customHeight="1" x14ac:dyDescent="0.2">
      <c r="A62" s="7">
        <v>57</v>
      </c>
      <c r="B62" s="49" t="s">
        <v>22</v>
      </c>
      <c r="C62" s="50">
        <v>7.4263310700000001E-3</v>
      </c>
      <c r="D62" s="47">
        <f t="shared" si="2"/>
        <v>134.65599507671828</v>
      </c>
      <c r="E62" s="48">
        <f t="shared" si="3"/>
        <v>1.2492494483716593E-2</v>
      </c>
    </row>
    <row r="63" spans="1:5" ht="12.95" customHeight="1" x14ac:dyDescent="0.2">
      <c r="A63" s="7">
        <v>58</v>
      </c>
      <c r="B63" s="49" t="s">
        <v>27</v>
      </c>
      <c r="C63" s="50">
        <v>1.02740539E-2</v>
      </c>
      <c r="D63" s="47">
        <f t="shared" si="2"/>
        <v>97.332563147249985</v>
      </c>
      <c r="E63" s="48">
        <f t="shared" si="3"/>
        <v>9.0298728067046783E-3</v>
      </c>
    </row>
    <row r="64" spans="1:5" ht="12.95" customHeight="1" x14ac:dyDescent="0.2">
      <c r="A64" s="52"/>
      <c r="B64" s="53" t="s">
        <v>90</v>
      </c>
      <c r="C64" s="54">
        <f>SUM(C6:C63)</f>
        <v>1</v>
      </c>
      <c r="D64" s="54">
        <f>SUM(D6:D63)</f>
        <v>10778.951733958045</v>
      </c>
      <c r="E64" s="55">
        <f>SUM(E6:E63)</f>
        <v>0.99999999999999956</v>
      </c>
    </row>
    <row r="65" spans="2:5" ht="12.95" customHeight="1" x14ac:dyDescent="0.2">
      <c r="D65" s="57">
        <v>1</v>
      </c>
    </row>
    <row r="66" spans="2:5" ht="12.95" customHeight="1" x14ac:dyDescent="0.2">
      <c r="B66" s="59"/>
      <c r="C66" s="59"/>
      <c r="D66" s="60"/>
    </row>
    <row r="67" spans="2:5" ht="12.95" customHeight="1" x14ac:dyDescent="0.2">
      <c r="B67" s="59"/>
      <c r="C67" s="59"/>
    </row>
    <row r="68" spans="2:5" ht="12.95" customHeight="1" x14ac:dyDescent="0.2">
      <c r="B68" s="160"/>
      <c r="C68" s="160"/>
      <c r="D68" s="160"/>
      <c r="E68" s="160"/>
    </row>
    <row r="69" spans="2:5" ht="12.95" customHeight="1" x14ac:dyDescent="0.2"/>
    <row r="70" spans="2:5" ht="15" customHeight="1" x14ac:dyDescent="0.2"/>
    <row r="71" spans="2:5" ht="15" customHeight="1" x14ac:dyDescent="0.2"/>
    <row r="72" spans="2:5" ht="15" customHeight="1" x14ac:dyDescent="0.2"/>
    <row r="73" spans="2:5" ht="15" customHeight="1" x14ac:dyDescent="0.2"/>
    <row r="74" spans="2:5" ht="15" customHeight="1" x14ac:dyDescent="0.2"/>
    <row r="75" spans="2:5" ht="15" customHeight="1" x14ac:dyDescent="0.2"/>
    <row r="76" spans="2:5" ht="15" customHeight="1" x14ac:dyDescent="0.2"/>
    <row r="77" spans="2:5" ht="15" customHeight="1" x14ac:dyDescent="0.2"/>
    <row r="78" spans="2:5" ht="15" customHeight="1" x14ac:dyDescent="0.2"/>
    <row r="79" spans="2:5" ht="15" customHeight="1" x14ac:dyDescent="0.2"/>
    <row r="80" spans="2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</sheetData>
  <sortState ref="A7:E64">
    <sortCondition ref="A7"/>
  </sortState>
  <mergeCells count="5">
    <mergeCell ref="A1:E1"/>
    <mergeCell ref="A2:E2"/>
    <mergeCell ref="A3:E3"/>
    <mergeCell ref="A4:E4"/>
    <mergeCell ref="B68:E68"/>
  </mergeCells>
  <printOptions horizontalCentered="1"/>
  <pageMargins left="0.31496062992125984" right="0.31496062992125984" top="0.39370078740157483" bottom="0.39370078740157483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zoomScale="110" zoomScaleNormal="110" workbookViewId="0">
      <pane xSplit="2" ySplit="8" topLeftCell="C44" activePane="bottomRight" state="frozen"/>
      <selection activeCell="F9" sqref="F9"/>
      <selection pane="topRight" activeCell="F9" sqref="F9"/>
      <selection pane="bottomLeft" activeCell="F9" sqref="F9"/>
      <selection pane="bottomRight" activeCell="A8" sqref="A8:G67"/>
    </sheetView>
  </sheetViews>
  <sheetFormatPr baseColWidth="10" defaultRowHeight="11.25" x14ac:dyDescent="0.2"/>
  <cols>
    <col min="1" max="1" width="3" style="17" bestFit="1" customWidth="1"/>
    <col min="2" max="2" width="22.140625" style="17" bestFit="1" customWidth="1"/>
    <col min="3" max="3" width="11" style="16" bestFit="1" customWidth="1"/>
    <col min="4" max="7" width="12.28515625" style="16" bestFit="1" customWidth="1"/>
    <col min="8" max="20" width="0" style="17" hidden="1" customWidth="1"/>
    <col min="21" max="16384" width="11.42578125" style="17"/>
  </cols>
  <sheetData>
    <row r="1" spans="1:20" s="14" customFormat="1" ht="12.75" x14ac:dyDescent="0.2">
      <c r="B1" s="161" t="s">
        <v>66</v>
      </c>
      <c r="C1" s="161"/>
      <c r="D1" s="161"/>
      <c r="E1" s="161"/>
      <c r="F1" s="161"/>
      <c r="G1" s="161"/>
    </row>
    <row r="2" spans="1:20" s="14" customFormat="1" ht="12.75" x14ac:dyDescent="0.2">
      <c r="B2" s="161" t="s">
        <v>1</v>
      </c>
      <c r="C2" s="161"/>
      <c r="D2" s="161"/>
      <c r="E2" s="161"/>
      <c r="F2" s="161"/>
      <c r="G2" s="161"/>
    </row>
    <row r="3" spans="1:20" s="14" customFormat="1" ht="12.75" x14ac:dyDescent="0.2">
      <c r="B3" s="161" t="s">
        <v>67</v>
      </c>
      <c r="C3" s="161"/>
      <c r="D3" s="161"/>
      <c r="E3" s="161"/>
      <c r="F3" s="161"/>
      <c r="G3" s="161"/>
    </row>
    <row r="4" spans="1:20" s="15" customFormat="1" x14ac:dyDescent="0.2">
      <c r="C4" s="16"/>
      <c r="D4" s="16"/>
      <c r="E4" s="16"/>
      <c r="F4" s="16"/>
      <c r="G4" s="16"/>
    </row>
    <row r="5" spans="1:20" s="15" customFormat="1" ht="15" x14ac:dyDescent="0.2">
      <c r="B5" s="162" t="s">
        <v>68</v>
      </c>
      <c r="C5" s="162"/>
      <c r="D5" s="162"/>
      <c r="E5" s="162"/>
      <c r="F5" s="162"/>
      <c r="G5" s="162"/>
    </row>
    <row r="6" spans="1:20" hidden="1" x14ac:dyDescent="0.2"/>
    <row r="7" spans="1:20" s="15" customFormat="1" ht="15" hidden="1" customHeight="1" x14ac:dyDescent="0.2">
      <c r="C7" s="16"/>
      <c r="D7" s="16"/>
      <c r="E7" s="16"/>
      <c r="F7" s="16"/>
      <c r="G7" s="16"/>
    </row>
    <row r="8" spans="1:20" s="20" customFormat="1" ht="47.25" customHeight="1" x14ac:dyDescent="0.2">
      <c r="B8" s="18" t="s">
        <v>3</v>
      </c>
      <c r="C8" s="19" t="s">
        <v>69</v>
      </c>
      <c r="D8" s="19" t="s">
        <v>70</v>
      </c>
      <c r="E8" s="19"/>
      <c r="F8" s="19" t="s">
        <v>71</v>
      </c>
      <c r="G8" s="19" t="s">
        <v>72</v>
      </c>
      <c r="I8" s="21"/>
      <c r="J8" s="22" t="s">
        <v>73</v>
      </c>
      <c r="K8" s="22" t="s">
        <v>74</v>
      </c>
      <c r="L8" s="22"/>
      <c r="M8" s="22" t="s">
        <v>75</v>
      </c>
      <c r="N8" s="22" t="s">
        <v>76</v>
      </c>
      <c r="O8" s="23" t="s">
        <v>77</v>
      </c>
      <c r="P8" s="23" t="s">
        <v>78</v>
      </c>
      <c r="Q8" s="24"/>
      <c r="R8" s="23" t="s">
        <v>79</v>
      </c>
      <c r="S8" s="23" t="s">
        <v>80</v>
      </c>
      <c r="T8" s="25"/>
    </row>
    <row r="9" spans="1:20" ht="14.1" customHeight="1" x14ac:dyDescent="0.2">
      <c r="A9" s="7">
        <v>1</v>
      </c>
      <c r="B9" s="26" t="s">
        <v>6</v>
      </c>
      <c r="C9" s="27">
        <v>1915</v>
      </c>
      <c r="D9" s="28">
        <v>3.3016566565000001</v>
      </c>
      <c r="E9" s="29">
        <f t="shared" ref="E9:E40" si="0">+C9/$C$67</f>
        <v>7.0132134067737023E-3</v>
      </c>
      <c r="F9" s="29">
        <f t="shared" ref="F9:F40" si="1">+C9/$C$67*D9</f>
        <v>2.3155222727929439E-2</v>
      </c>
      <c r="G9" s="29">
        <f t="shared" ref="G9:G40" si="2">+F9/$F$67</f>
        <v>6.7229660083213474E-3</v>
      </c>
      <c r="H9" s="17" t="b">
        <f>I9=B9</f>
        <v>1</v>
      </c>
      <c r="I9" s="30" t="s">
        <v>6</v>
      </c>
      <c r="J9" s="31">
        <v>1903</v>
      </c>
      <c r="K9" s="27">
        <v>1915</v>
      </c>
      <c r="L9" s="28">
        <v>3.3016566565000001</v>
      </c>
      <c r="M9" s="32">
        <f t="shared" ref="M9:M66" si="3">K9/K$62*L9</f>
        <v>2.1817365414760181</v>
      </c>
      <c r="N9" s="32">
        <f t="shared" ref="N9:N66" si="4">M9/M$62</f>
        <v>0.6384241984107254</v>
      </c>
      <c r="O9" s="33">
        <f t="shared" ref="O9:O66" si="5">J9/K9</f>
        <v>0.99373368146214103</v>
      </c>
      <c r="P9" s="34">
        <f t="shared" ref="P9:P66" si="6">O9/O$62</f>
        <v>0.94482946485475228</v>
      </c>
      <c r="Q9" s="35">
        <v>18986014</v>
      </c>
      <c r="R9" s="36">
        <f t="shared" ref="R9:R66" si="7">N9*0.8*872071844</f>
        <v>445401414.36981058</v>
      </c>
      <c r="S9" s="36">
        <f t="shared" ref="S9:S66" si="8">P9*0.2*872071844</f>
        <v>164791834.73628339</v>
      </c>
      <c r="T9" s="37">
        <v>26329213</v>
      </c>
    </row>
    <row r="10" spans="1:20" ht="14.1" customHeight="1" x14ac:dyDescent="0.2">
      <c r="A10" s="7">
        <v>2</v>
      </c>
      <c r="B10" s="26" t="s">
        <v>7</v>
      </c>
      <c r="C10" s="27">
        <v>1234</v>
      </c>
      <c r="D10" s="38">
        <v>3.3302567214000001</v>
      </c>
      <c r="E10" s="29">
        <f t="shared" si="0"/>
        <v>4.5192195007617486E-3</v>
      </c>
      <c r="F10" s="29">
        <f t="shared" si="1"/>
        <v>1.5050161117893765E-2</v>
      </c>
      <c r="G10" s="29">
        <f t="shared" si="2"/>
        <v>4.3697148934488854E-3</v>
      </c>
      <c r="H10" s="17" t="b">
        <f t="shared" ref="H10:H66" si="9">I10=B10</f>
        <v>1</v>
      </c>
      <c r="I10" s="30" t="s">
        <v>7</v>
      </c>
      <c r="J10" s="39">
        <v>2165</v>
      </c>
      <c r="K10" s="27">
        <v>1234</v>
      </c>
      <c r="L10" s="38">
        <v>3.3302567214000001</v>
      </c>
      <c r="M10" s="32">
        <f t="shared" si="3"/>
        <v>1.4180596253304347</v>
      </c>
      <c r="N10" s="32">
        <f t="shared" si="4"/>
        <v>0.41495550099175338</v>
      </c>
      <c r="O10" s="33">
        <f t="shared" si="5"/>
        <v>1.7544570502431118</v>
      </c>
      <c r="P10" s="34">
        <f t="shared" si="6"/>
        <v>1.6681156599752422</v>
      </c>
      <c r="Q10" s="40">
        <v>14057101</v>
      </c>
      <c r="R10" s="36">
        <f t="shared" si="7"/>
        <v>289496807.14225775</v>
      </c>
      <c r="S10" s="36">
        <f t="shared" si="8"/>
        <v>290943339.91997731</v>
      </c>
      <c r="T10" s="37">
        <v>21789364</v>
      </c>
    </row>
    <row r="11" spans="1:20" ht="14.1" customHeight="1" x14ac:dyDescent="0.2">
      <c r="A11" s="7">
        <v>3</v>
      </c>
      <c r="B11" s="26" t="s">
        <v>8</v>
      </c>
      <c r="C11" s="27">
        <v>26435</v>
      </c>
      <c r="D11" s="38">
        <v>3.6426873545</v>
      </c>
      <c r="E11" s="29">
        <f t="shared" si="0"/>
        <v>9.681164303293098E-2</v>
      </c>
      <c r="F11" s="29">
        <f t="shared" si="1"/>
        <v>0.35265454784442574</v>
      </c>
      <c r="G11" s="29">
        <f t="shared" si="2"/>
        <v>0.10239091913282647</v>
      </c>
      <c r="H11" s="17" t="b">
        <f t="shared" si="9"/>
        <v>1</v>
      </c>
      <c r="I11" s="30" t="s">
        <v>8</v>
      </c>
      <c r="J11" s="39">
        <v>14751</v>
      </c>
      <c r="K11" s="27">
        <v>26435</v>
      </c>
      <c r="L11" s="38">
        <v>3.6426873545</v>
      </c>
      <c r="M11" s="32">
        <f t="shared" si="3"/>
        <v>33.227895174674771</v>
      </c>
      <c r="N11" s="32">
        <f t="shared" si="4"/>
        <v>9.7232144846488708</v>
      </c>
      <c r="O11" s="33">
        <f t="shared" si="5"/>
        <v>0.55801021373179494</v>
      </c>
      <c r="P11" s="34">
        <f t="shared" si="6"/>
        <v>0.53054908116625388</v>
      </c>
      <c r="Q11" s="40">
        <v>104503700</v>
      </c>
      <c r="R11" s="36">
        <f t="shared" si="7"/>
        <v>6783473268.188201</v>
      </c>
      <c r="S11" s="36">
        <f t="shared" si="8"/>
        <v>92535383.109032139</v>
      </c>
      <c r="T11" s="37">
        <v>177427154</v>
      </c>
    </row>
    <row r="12" spans="1:20" ht="14.1" customHeight="1" x14ac:dyDescent="0.2">
      <c r="A12" s="7">
        <v>4</v>
      </c>
      <c r="B12" s="26" t="s">
        <v>9</v>
      </c>
      <c r="C12" s="27">
        <v>270</v>
      </c>
      <c r="D12" s="38">
        <v>3.4123299340000002</v>
      </c>
      <c r="E12" s="29">
        <f t="shared" si="0"/>
        <v>9.8880815656861602E-4</v>
      </c>
      <c r="F12" s="29">
        <f t="shared" si="1"/>
        <v>3.3741396716424473E-3</v>
      </c>
      <c r="G12" s="29">
        <f t="shared" si="2"/>
        <v>9.796591717694599E-4</v>
      </c>
      <c r="H12" s="17" t="b">
        <f t="shared" si="9"/>
        <v>1</v>
      </c>
      <c r="I12" s="30" t="s">
        <v>9</v>
      </c>
      <c r="J12" s="39">
        <v>627</v>
      </c>
      <c r="K12" s="27">
        <v>270</v>
      </c>
      <c r="L12" s="38">
        <v>3.4123299340000002</v>
      </c>
      <c r="M12" s="32">
        <f t="shared" si="3"/>
        <v>0.31791893795031057</v>
      </c>
      <c r="N12" s="32">
        <f t="shared" si="4"/>
        <v>9.3030088309013742E-2</v>
      </c>
      <c r="O12" s="33">
        <f t="shared" si="5"/>
        <v>2.3222222222222224</v>
      </c>
      <c r="P12" s="34">
        <f t="shared" si="6"/>
        <v>2.2079396325459322</v>
      </c>
      <c r="Q12" s="40">
        <v>5940294</v>
      </c>
      <c r="R12" s="36">
        <f t="shared" si="7"/>
        <v>64903136.527299576</v>
      </c>
      <c r="S12" s="36">
        <f t="shared" si="8"/>
        <v>385096397.35900271</v>
      </c>
      <c r="T12" s="37">
        <v>12823165</v>
      </c>
    </row>
    <row r="13" spans="1:20" ht="14.1" customHeight="1" x14ac:dyDescent="0.2">
      <c r="A13" s="7">
        <v>5</v>
      </c>
      <c r="B13" s="26" t="s">
        <v>10</v>
      </c>
      <c r="C13" s="27">
        <v>9655</v>
      </c>
      <c r="D13" s="38">
        <v>3.3559670850000001</v>
      </c>
      <c r="E13" s="29">
        <f t="shared" si="0"/>
        <v>3.535904722840736E-2</v>
      </c>
      <c r="F13" s="29">
        <f t="shared" si="1"/>
        <v>0.11866379865549558</v>
      </c>
      <c r="G13" s="29">
        <f t="shared" si="2"/>
        <v>3.4453250316479368E-2</v>
      </c>
      <c r="H13" s="17" t="b">
        <f t="shared" si="9"/>
        <v>1</v>
      </c>
      <c r="I13" s="30" t="s">
        <v>10</v>
      </c>
      <c r="J13" s="39">
        <v>9982</v>
      </c>
      <c r="K13" s="27">
        <v>9655</v>
      </c>
      <c r="L13" s="38">
        <v>3.3559670850000001</v>
      </c>
      <c r="M13" s="32">
        <f t="shared" si="3"/>
        <v>11.180766806651139</v>
      </c>
      <c r="N13" s="32">
        <f t="shared" si="4"/>
        <v>3.2717387963463058</v>
      </c>
      <c r="O13" s="33">
        <f t="shared" si="5"/>
        <v>1.0338684619368204</v>
      </c>
      <c r="P13" s="34">
        <f t="shared" si="6"/>
        <v>0.98298910849504784</v>
      </c>
      <c r="Q13" s="40">
        <v>39933852</v>
      </c>
      <c r="R13" s="36">
        <f t="shared" si="7"/>
        <v>2282553028.1728511</v>
      </c>
      <c r="S13" s="36">
        <f t="shared" si="8"/>
        <v>171447424.89543849</v>
      </c>
      <c r="T13" s="37">
        <v>66730435</v>
      </c>
    </row>
    <row r="14" spans="1:20" ht="14.1" customHeight="1" x14ac:dyDescent="0.2">
      <c r="A14" s="7">
        <v>6</v>
      </c>
      <c r="B14" s="26" t="s">
        <v>11</v>
      </c>
      <c r="C14" s="27">
        <v>1557</v>
      </c>
      <c r="D14" s="38">
        <v>3.4799949687999998</v>
      </c>
      <c r="E14" s="29">
        <f t="shared" si="0"/>
        <v>5.7021270362123521E-3</v>
      </c>
      <c r="F14" s="29">
        <f t="shared" si="1"/>
        <v>1.9843373397477441E-2</v>
      </c>
      <c r="G14" s="29">
        <f t="shared" si="2"/>
        <v>5.7613924257682251E-3</v>
      </c>
      <c r="H14" s="17" t="b">
        <f t="shared" si="9"/>
        <v>1</v>
      </c>
      <c r="I14" s="30" t="s">
        <v>11</v>
      </c>
      <c r="J14" s="39">
        <v>1442</v>
      </c>
      <c r="K14" s="27">
        <v>1557</v>
      </c>
      <c r="L14" s="38">
        <v>3.4799949687999998</v>
      </c>
      <c r="M14" s="32">
        <f t="shared" si="3"/>
        <v>1.8696867378956519</v>
      </c>
      <c r="N14" s="32">
        <f t="shared" si="4"/>
        <v>0.54711154817650398</v>
      </c>
      <c r="O14" s="33">
        <f t="shared" si="5"/>
        <v>0.92614001284521519</v>
      </c>
      <c r="P14" s="34">
        <f t="shared" si="6"/>
        <v>0.88056225630755702</v>
      </c>
      <c r="Q14" s="40">
        <v>6684924</v>
      </c>
      <c r="R14" s="36">
        <f t="shared" si="7"/>
        <v>381696461.35358298</v>
      </c>
      <c r="S14" s="36">
        <f t="shared" si="8"/>
        <v>153582710.12298641</v>
      </c>
      <c r="T14" s="37">
        <v>13176826</v>
      </c>
    </row>
    <row r="15" spans="1:20" ht="14.1" customHeight="1" x14ac:dyDescent="0.2">
      <c r="A15" s="7">
        <v>7</v>
      </c>
      <c r="B15" s="26" t="s">
        <v>12</v>
      </c>
      <c r="C15" s="27">
        <v>947</v>
      </c>
      <c r="D15" s="38">
        <v>3.2187003554000002</v>
      </c>
      <c r="E15" s="29">
        <f t="shared" si="0"/>
        <v>3.4681530528536272E-3</v>
      </c>
      <c r="F15" s="29">
        <f t="shared" si="1"/>
        <v>1.1162945463801565E-2</v>
      </c>
      <c r="G15" s="29">
        <f t="shared" si="2"/>
        <v>3.2410874983880484E-3</v>
      </c>
      <c r="H15" s="17" t="b">
        <f t="shared" si="9"/>
        <v>1</v>
      </c>
      <c r="I15" s="30" t="s">
        <v>12</v>
      </c>
      <c r="J15" s="39">
        <v>1108</v>
      </c>
      <c r="K15" s="27">
        <v>947</v>
      </c>
      <c r="L15" s="38">
        <v>3.2187003554000002</v>
      </c>
      <c r="M15" s="32">
        <f t="shared" si="3"/>
        <v>1.0517975281448586</v>
      </c>
      <c r="N15" s="32">
        <f t="shared" si="4"/>
        <v>0.30777913878729657</v>
      </c>
      <c r="O15" s="33">
        <f t="shared" si="5"/>
        <v>1.1700105596620909</v>
      </c>
      <c r="P15" s="34">
        <f t="shared" si="6"/>
        <v>1.1124312998362007</v>
      </c>
      <c r="Q15" s="40">
        <v>7806343</v>
      </c>
      <c r="R15" s="36">
        <f t="shared" si="7"/>
        <v>214724416.88557574</v>
      </c>
      <c r="S15" s="36">
        <f t="shared" si="8"/>
        <v>194024002.99429449</v>
      </c>
      <c r="T15" s="37">
        <v>13190972</v>
      </c>
    </row>
    <row r="16" spans="1:20" ht="14.1" customHeight="1" x14ac:dyDescent="0.2">
      <c r="A16" s="7">
        <v>8</v>
      </c>
      <c r="B16" s="26" t="s">
        <v>13</v>
      </c>
      <c r="C16" s="27">
        <v>1088</v>
      </c>
      <c r="D16" s="38">
        <v>3.2181613433999998</v>
      </c>
      <c r="E16" s="29">
        <f t="shared" si="0"/>
        <v>3.9845306457283484E-3</v>
      </c>
      <c r="F16" s="29">
        <f t="shared" si="1"/>
        <v>1.2822862495675611E-2</v>
      </c>
      <c r="G16" s="29">
        <f t="shared" si="2"/>
        <v>3.723033446956377E-3</v>
      </c>
      <c r="H16" s="17" t="b">
        <f t="shared" si="9"/>
        <v>1</v>
      </c>
      <c r="I16" s="30" t="s">
        <v>13</v>
      </c>
      <c r="J16" s="39">
        <v>684</v>
      </c>
      <c r="K16" s="27">
        <v>1088</v>
      </c>
      <c r="L16" s="38">
        <v>3.2181613433999998</v>
      </c>
      <c r="M16" s="32">
        <f t="shared" si="3"/>
        <v>1.2081985995925466</v>
      </c>
      <c r="N16" s="32">
        <f t="shared" si="4"/>
        <v>0.35354553943712791</v>
      </c>
      <c r="O16" s="33">
        <f t="shared" si="5"/>
        <v>0.62867647058823528</v>
      </c>
      <c r="P16" s="34">
        <f t="shared" si="6"/>
        <v>0.59773766790180638</v>
      </c>
      <c r="Q16" s="40">
        <v>20102837</v>
      </c>
      <c r="R16" s="36">
        <f t="shared" si="7"/>
        <v>246653688.41192868</v>
      </c>
      <c r="S16" s="36">
        <f t="shared" si="8"/>
        <v>104254038.05507758</v>
      </c>
      <c r="T16" s="37">
        <v>24378554</v>
      </c>
    </row>
    <row r="17" spans="1:20" ht="14.1" customHeight="1" x14ac:dyDescent="0.2">
      <c r="A17" s="7">
        <v>9</v>
      </c>
      <c r="B17" s="26" t="s">
        <v>14</v>
      </c>
      <c r="C17" s="27">
        <v>1636</v>
      </c>
      <c r="D17" s="38">
        <v>3.4588556431000002</v>
      </c>
      <c r="E17" s="29">
        <f t="shared" si="0"/>
        <v>5.9914449783194657E-3</v>
      </c>
      <c r="F17" s="29">
        <f t="shared" si="1"/>
        <v>2.0723543273583441E-2</v>
      </c>
      <c r="G17" s="29">
        <f t="shared" si="2"/>
        <v>6.0169439368954166E-3</v>
      </c>
      <c r="H17" s="17" t="b">
        <f t="shared" si="9"/>
        <v>1</v>
      </c>
      <c r="I17" s="30" t="s">
        <v>14</v>
      </c>
      <c r="J17" s="39">
        <v>1529</v>
      </c>
      <c r="K17" s="27">
        <v>1636</v>
      </c>
      <c r="L17" s="38">
        <v>3.4588556431000002</v>
      </c>
      <c r="M17" s="32">
        <f t="shared" si="3"/>
        <v>1.9526182995554178</v>
      </c>
      <c r="N17" s="32">
        <f t="shared" si="4"/>
        <v>0.5713791509640368</v>
      </c>
      <c r="O17" s="33">
        <f t="shared" si="5"/>
        <v>0.93459657701711496</v>
      </c>
      <c r="P17" s="34">
        <f t="shared" si="6"/>
        <v>0.88860265098280822</v>
      </c>
      <c r="Q17" s="40">
        <v>12838937</v>
      </c>
      <c r="R17" s="36">
        <f t="shared" si="7"/>
        <v>398626935.84348959</v>
      </c>
      <c r="S17" s="36">
        <f t="shared" si="8"/>
        <v>154985070.4851732</v>
      </c>
      <c r="T17" s="37">
        <v>19531702</v>
      </c>
    </row>
    <row r="18" spans="1:20" ht="14.1" customHeight="1" x14ac:dyDescent="0.2">
      <c r="A18" s="7">
        <v>10</v>
      </c>
      <c r="B18" s="26" t="s">
        <v>15</v>
      </c>
      <c r="C18" s="27">
        <v>70</v>
      </c>
      <c r="D18" s="38">
        <v>3.5566552128</v>
      </c>
      <c r="E18" s="29">
        <f t="shared" si="0"/>
        <v>2.5635767022149302E-4</v>
      </c>
      <c r="F18" s="29">
        <f t="shared" si="1"/>
        <v>9.1177584413453644E-4</v>
      </c>
      <c r="G18" s="29">
        <f t="shared" si="2"/>
        <v>2.6472809522714219E-4</v>
      </c>
      <c r="H18" s="17" t="b">
        <f t="shared" si="9"/>
        <v>1</v>
      </c>
      <c r="I18" s="30" t="s">
        <v>15</v>
      </c>
      <c r="J18" s="39">
        <v>174</v>
      </c>
      <c r="K18" s="27">
        <v>70</v>
      </c>
      <c r="L18" s="38">
        <v>3.5566552128</v>
      </c>
      <c r="M18" s="32">
        <f t="shared" si="3"/>
        <v>8.5909546202898548E-2</v>
      </c>
      <c r="N18" s="32">
        <f t="shared" si="4"/>
        <v>2.5139026700863262E-2</v>
      </c>
      <c r="O18" s="33">
        <f t="shared" si="5"/>
        <v>2.4857142857142858</v>
      </c>
      <c r="P18" s="34">
        <f t="shared" si="6"/>
        <v>2.3633858267716539</v>
      </c>
      <c r="Q18" s="40">
        <v>593618</v>
      </c>
      <c r="R18" s="36">
        <f t="shared" si="7"/>
        <v>17538429.89710965</v>
      </c>
      <c r="S18" s="36">
        <f t="shared" si="8"/>
        <v>412208447.20724416</v>
      </c>
      <c r="T18" s="37">
        <v>7414170</v>
      </c>
    </row>
    <row r="19" spans="1:20" ht="14.1" customHeight="1" x14ac:dyDescent="0.2">
      <c r="A19" s="7">
        <v>11</v>
      </c>
      <c r="B19" s="26" t="s">
        <v>17</v>
      </c>
      <c r="C19" s="27">
        <v>4730</v>
      </c>
      <c r="D19" s="38">
        <v>3.3232979771000002</v>
      </c>
      <c r="E19" s="29">
        <f t="shared" si="0"/>
        <v>1.7322454002109456E-2</v>
      </c>
      <c r="F19" s="29">
        <f t="shared" si="1"/>
        <v>5.756767634361816E-2</v>
      </c>
      <c r="G19" s="29">
        <f t="shared" si="2"/>
        <v>1.6714394665241817E-2</v>
      </c>
      <c r="H19" s="17" t="b">
        <f t="shared" si="9"/>
        <v>0</v>
      </c>
      <c r="I19" s="30" t="s">
        <v>16</v>
      </c>
      <c r="J19" s="39">
        <v>1517</v>
      </c>
      <c r="K19" s="27">
        <v>1836</v>
      </c>
      <c r="L19" s="38">
        <v>3.3578028543</v>
      </c>
      <c r="M19" s="32">
        <f t="shared" si="3"/>
        <v>2.1273036716683231</v>
      </c>
      <c r="N19" s="32">
        <f t="shared" si="4"/>
        <v>0.6224959409820523</v>
      </c>
      <c r="O19" s="33">
        <f t="shared" si="5"/>
        <v>0.82625272331154687</v>
      </c>
      <c r="P19" s="34">
        <f t="shared" si="6"/>
        <v>0.78559067984149045</v>
      </c>
      <c r="Q19" s="40">
        <v>20625273</v>
      </c>
      <c r="R19" s="36">
        <f t="shared" si="7"/>
        <v>434288946.50778687</v>
      </c>
      <c r="S19" s="36">
        <f t="shared" si="8"/>
        <v>137018302.55971646</v>
      </c>
      <c r="T19" s="37">
        <v>27404344</v>
      </c>
    </row>
    <row r="20" spans="1:20" ht="14.1" customHeight="1" x14ac:dyDescent="0.2">
      <c r="A20" s="7">
        <v>12</v>
      </c>
      <c r="B20" s="26" t="s">
        <v>18</v>
      </c>
      <c r="C20" s="27">
        <v>4122</v>
      </c>
      <c r="D20" s="38">
        <v>3.4147086758</v>
      </c>
      <c r="E20" s="29">
        <f t="shared" si="0"/>
        <v>1.5095804523614203E-2</v>
      </c>
      <c r="F20" s="29">
        <f t="shared" si="1"/>
        <v>5.154777467496631E-2</v>
      </c>
      <c r="G20" s="29">
        <f t="shared" si="2"/>
        <v>1.4966555969526434E-2</v>
      </c>
      <c r="H20" s="17" t="b">
        <f t="shared" si="9"/>
        <v>0</v>
      </c>
      <c r="I20" s="30" t="s">
        <v>17</v>
      </c>
      <c r="J20" s="39">
        <v>4909</v>
      </c>
      <c r="K20" s="27">
        <v>4730</v>
      </c>
      <c r="L20" s="38">
        <v>3.3232979771000002</v>
      </c>
      <c r="M20" s="32">
        <f t="shared" si="3"/>
        <v>5.424154393265356</v>
      </c>
      <c r="N20" s="32">
        <f t="shared" si="4"/>
        <v>1.5872271260734687</v>
      </c>
      <c r="O20" s="33">
        <f t="shared" si="5"/>
        <v>1.0378435517970401</v>
      </c>
      <c r="P20" s="34">
        <f t="shared" si="6"/>
        <v>0.98676857385427252</v>
      </c>
      <c r="Q20" s="40">
        <v>31119749</v>
      </c>
      <c r="R20" s="36">
        <f t="shared" si="7"/>
        <v>1107340869.3453684</v>
      </c>
      <c r="S20" s="36">
        <f t="shared" si="8"/>
        <v>172106617.96046913</v>
      </c>
      <c r="T20" s="37">
        <v>45551299</v>
      </c>
    </row>
    <row r="21" spans="1:20" ht="14.1" customHeight="1" x14ac:dyDescent="0.2">
      <c r="A21" s="7">
        <v>13</v>
      </c>
      <c r="B21" s="26" t="s">
        <v>19</v>
      </c>
      <c r="C21" s="27">
        <v>13441</v>
      </c>
      <c r="D21" s="38">
        <v>3.4966175753000002</v>
      </c>
      <c r="E21" s="29">
        <f t="shared" si="0"/>
        <v>4.9224334934958397E-2</v>
      </c>
      <c r="F21" s="29">
        <f t="shared" si="1"/>
        <v>0.17211867466602931</v>
      </c>
      <c r="G21" s="29">
        <f t="shared" si="2"/>
        <v>4.9973520564814237E-2</v>
      </c>
      <c r="H21" s="17" t="b">
        <f t="shared" si="9"/>
        <v>0</v>
      </c>
      <c r="I21" s="30" t="s">
        <v>18</v>
      </c>
      <c r="J21" s="39">
        <v>4193</v>
      </c>
      <c r="K21" s="27">
        <v>4122</v>
      </c>
      <c r="L21" s="38">
        <v>3.4147086758</v>
      </c>
      <c r="M21" s="32">
        <f t="shared" si="3"/>
        <v>4.8569458804857142</v>
      </c>
      <c r="N21" s="32">
        <f t="shared" si="4"/>
        <v>1.42124941372416</v>
      </c>
      <c r="O21" s="33">
        <f t="shared" si="5"/>
        <v>1.017224648229015</v>
      </c>
      <c r="P21" s="34">
        <f t="shared" si="6"/>
        <v>0.96716438010750849</v>
      </c>
      <c r="Q21" s="40">
        <v>19685894</v>
      </c>
      <c r="R21" s="36">
        <f t="shared" si="7"/>
        <v>991545277.6082778</v>
      </c>
      <c r="S21" s="36">
        <f t="shared" si="8"/>
        <v>168687364.88229439</v>
      </c>
      <c r="T21" s="37">
        <v>32843007</v>
      </c>
    </row>
    <row r="22" spans="1:20" ht="14.1" customHeight="1" x14ac:dyDescent="0.2">
      <c r="A22" s="7">
        <v>14</v>
      </c>
      <c r="B22" s="26" t="s">
        <v>20</v>
      </c>
      <c r="C22" s="27">
        <v>3743</v>
      </c>
      <c r="D22" s="38">
        <v>3.2864059369</v>
      </c>
      <c r="E22" s="29">
        <f t="shared" si="0"/>
        <v>1.3707810851986406E-2</v>
      </c>
      <c r="F22" s="29">
        <f t="shared" si="1"/>
        <v>4.5049430965870371E-2</v>
      </c>
      <c r="G22" s="29">
        <f t="shared" si="2"/>
        <v>1.3079804786867977E-2</v>
      </c>
      <c r="H22" s="17" t="b">
        <f t="shared" si="9"/>
        <v>0</v>
      </c>
      <c r="I22" s="30" t="s">
        <v>19</v>
      </c>
      <c r="J22" s="39">
        <v>13525</v>
      </c>
      <c r="K22" s="27">
        <v>13441</v>
      </c>
      <c r="L22" s="38">
        <v>3.4966175753000002</v>
      </c>
      <c r="M22" s="32">
        <f t="shared" si="3"/>
        <v>16.217404012976985</v>
      </c>
      <c r="N22" s="32">
        <f t="shared" si="4"/>
        <v>4.7455698524823564</v>
      </c>
      <c r="O22" s="33">
        <f t="shared" si="5"/>
        <v>1.0062495350048359</v>
      </c>
      <c r="P22" s="34">
        <f t="shared" si="6"/>
        <v>0.95672938072310199</v>
      </c>
      <c r="Q22" s="40">
        <v>54101545</v>
      </c>
      <c r="R22" s="36">
        <f t="shared" si="7"/>
        <v>3310782281.668077</v>
      </c>
      <c r="S22" s="36">
        <f t="shared" si="8"/>
        <v>166867351.05123472</v>
      </c>
      <c r="T22" s="37">
        <v>91652229</v>
      </c>
    </row>
    <row r="23" spans="1:20" ht="14.1" customHeight="1" x14ac:dyDescent="0.2">
      <c r="A23" s="7">
        <v>15</v>
      </c>
      <c r="B23" s="26" t="s">
        <v>16</v>
      </c>
      <c r="C23" s="27">
        <v>1836</v>
      </c>
      <c r="D23" s="38">
        <v>3.3578028543</v>
      </c>
      <c r="E23" s="29">
        <f t="shared" si="0"/>
        <v>6.7238954646665888E-3</v>
      </c>
      <c r="F23" s="29">
        <f t="shared" si="1"/>
        <v>2.2577515383272295E-2</v>
      </c>
      <c r="G23" s="29">
        <f t="shared" si="2"/>
        <v>6.5552324958208239E-3</v>
      </c>
      <c r="H23" s="17" t="b">
        <f t="shared" si="9"/>
        <v>0</v>
      </c>
      <c r="I23" s="30" t="s">
        <v>20</v>
      </c>
      <c r="J23" s="39">
        <v>4865</v>
      </c>
      <c r="K23" s="27">
        <v>3743</v>
      </c>
      <c r="L23" s="38">
        <v>3.2864059369</v>
      </c>
      <c r="M23" s="32">
        <f t="shared" si="3"/>
        <v>4.2446574954508973</v>
      </c>
      <c r="N23" s="32">
        <f t="shared" si="4"/>
        <v>1.2420803371739759</v>
      </c>
      <c r="O23" s="33">
        <f t="shared" si="5"/>
        <v>1.2997595511621693</v>
      </c>
      <c r="P23" s="34">
        <f t="shared" si="6"/>
        <v>1.2357950063215115</v>
      </c>
      <c r="Q23" s="40">
        <v>30675413</v>
      </c>
      <c r="R23" s="36">
        <f t="shared" si="7"/>
        <v>866546632.02836072</v>
      </c>
      <c r="S23" s="36">
        <f t="shared" si="8"/>
        <v>215540405.99375847</v>
      </c>
      <c r="T23" s="37">
        <v>43270475</v>
      </c>
    </row>
    <row r="24" spans="1:20" ht="14.1" customHeight="1" x14ac:dyDescent="0.2">
      <c r="A24" s="7">
        <v>16</v>
      </c>
      <c r="B24" s="26" t="s">
        <v>21</v>
      </c>
      <c r="C24" s="27">
        <v>5619</v>
      </c>
      <c r="D24" s="38">
        <v>3.4605410967000001</v>
      </c>
      <c r="E24" s="29">
        <f t="shared" si="0"/>
        <v>2.0578196413922417E-2</v>
      </c>
      <c r="F24" s="29">
        <f t="shared" si="1"/>
        <v>7.1211694386343088E-2</v>
      </c>
      <c r="G24" s="29">
        <f t="shared" si="2"/>
        <v>2.06758452025982E-2</v>
      </c>
      <c r="H24" s="17" t="b">
        <f t="shared" si="9"/>
        <v>1</v>
      </c>
      <c r="I24" s="30" t="s">
        <v>21</v>
      </c>
      <c r="J24" s="39">
        <v>6319</v>
      </c>
      <c r="K24" s="27">
        <v>5619</v>
      </c>
      <c r="L24" s="38">
        <v>3.4605410967000001</v>
      </c>
      <c r="M24" s="32">
        <f t="shared" si="3"/>
        <v>6.7097240932909941</v>
      </c>
      <c r="N24" s="32">
        <f t="shared" si="4"/>
        <v>1.9634131547883416</v>
      </c>
      <c r="O24" s="33">
        <f t="shared" si="5"/>
        <v>1.1245773269264994</v>
      </c>
      <c r="P24" s="34">
        <f t="shared" si="6"/>
        <v>1.0692339545383844</v>
      </c>
      <c r="Q24" s="40">
        <v>25373663</v>
      </c>
      <c r="R24" s="36">
        <f t="shared" si="7"/>
        <v>1369789864.3441012</v>
      </c>
      <c r="S24" s="36">
        <f t="shared" si="8"/>
        <v>186489765.28034022</v>
      </c>
      <c r="T24" s="37">
        <v>42800493</v>
      </c>
    </row>
    <row r="25" spans="1:20" ht="14.1" customHeight="1" x14ac:dyDescent="0.2">
      <c r="A25" s="7">
        <v>17</v>
      </c>
      <c r="B25" s="26" t="s">
        <v>23</v>
      </c>
      <c r="C25" s="27">
        <v>6118</v>
      </c>
      <c r="D25" s="38">
        <v>3.4457281436999998</v>
      </c>
      <c r="E25" s="29">
        <f t="shared" si="0"/>
        <v>2.2405660377358489E-2</v>
      </c>
      <c r="F25" s="29">
        <f t="shared" si="1"/>
        <v>7.7203814540448099E-2</v>
      </c>
      <c r="G25" s="29">
        <f t="shared" si="2"/>
        <v>2.2415617719026403E-2</v>
      </c>
      <c r="H25" s="17" t="b">
        <f t="shared" si="9"/>
        <v>0</v>
      </c>
      <c r="I25" s="30" t="s">
        <v>22</v>
      </c>
      <c r="J25" s="39">
        <v>1771</v>
      </c>
      <c r="K25" s="27">
        <v>1759</v>
      </c>
      <c r="L25" s="38">
        <v>3.5345292061000002</v>
      </c>
      <c r="M25" s="32">
        <f t="shared" si="3"/>
        <v>2.145354338692167</v>
      </c>
      <c r="N25" s="32">
        <f t="shared" si="4"/>
        <v>0.6277779639973885</v>
      </c>
      <c r="O25" s="33">
        <f t="shared" si="5"/>
        <v>1.0068220579874929</v>
      </c>
      <c r="P25" s="34">
        <f t="shared" si="6"/>
        <v>0.95727372836212421</v>
      </c>
      <c r="Q25" s="40">
        <v>12245471</v>
      </c>
      <c r="R25" s="36">
        <f t="shared" si="7"/>
        <v>437973989.34861457</v>
      </c>
      <c r="S25" s="36">
        <f t="shared" si="8"/>
        <v>166962293.10110256</v>
      </c>
      <c r="T25" s="37">
        <v>19545396</v>
      </c>
    </row>
    <row r="26" spans="1:20" ht="14.1" customHeight="1" x14ac:dyDescent="0.2">
      <c r="A26" s="7">
        <v>18</v>
      </c>
      <c r="B26" s="26" t="s">
        <v>24</v>
      </c>
      <c r="C26" s="27">
        <v>3708</v>
      </c>
      <c r="D26" s="38">
        <v>3.3777842969999998</v>
      </c>
      <c r="E26" s="29">
        <f t="shared" si="0"/>
        <v>1.357963201687566E-2</v>
      </c>
      <c r="F26" s="29">
        <f t="shared" si="1"/>
        <v>4.5869067785641038E-2</v>
      </c>
      <c r="G26" s="29">
        <f t="shared" si="2"/>
        <v>1.3317780924831888E-2</v>
      </c>
      <c r="H26" s="17" t="b">
        <f t="shared" si="9"/>
        <v>0</v>
      </c>
      <c r="I26" s="30" t="s">
        <v>23</v>
      </c>
      <c r="J26" s="39">
        <v>5323</v>
      </c>
      <c r="K26" s="27">
        <v>6118</v>
      </c>
      <c r="L26" s="38">
        <v>3.4457281436999998</v>
      </c>
      <c r="M26" s="32">
        <f t="shared" si="3"/>
        <v>7.2743149700333332</v>
      </c>
      <c r="N26" s="32">
        <f t="shared" si="4"/>
        <v>2.1286248891393558</v>
      </c>
      <c r="O26" s="33">
        <f t="shared" si="5"/>
        <v>0.8700555737169009</v>
      </c>
      <c r="P26" s="34">
        <f t="shared" si="6"/>
        <v>0.82723787815996686</v>
      </c>
      <c r="Q26" s="40">
        <v>34264855</v>
      </c>
      <c r="R26" s="36">
        <f t="shared" si="7"/>
        <v>1485051065.8048429</v>
      </c>
      <c r="S26" s="36">
        <f t="shared" si="8"/>
        <v>144282172.36672193</v>
      </c>
      <c r="T26" s="37">
        <v>52225979</v>
      </c>
    </row>
    <row r="27" spans="1:20" ht="14.1" customHeight="1" x14ac:dyDescent="0.2">
      <c r="A27" s="7">
        <v>19</v>
      </c>
      <c r="B27" s="26" t="s">
        <v>25</v>
      </c>
      <c r="C27" s="27">
        <v>535</v>
      </c>
      <c r="D27" s="38">
        <v>3.3226381346</v>
      </c>
      <c r="E27" s="29">
        <f t="shared" si="0"/>
        <v>1.959305050978554E-3</v>
      </c>
      <c r="F27" s="29">
        <f t="shared" si="1"/>
        <v>6.5100616796957408E-3</v>
      </c>
      <c r="G27" s="29">
        <f t="shared" si="2"/>
        <v>1.8901534180398498E-3</v>
      </c>
      <c r="H27" s="17" t="b">
        <f t="shared" si="9"/>
        <v>0</v>
      </c>
      <c r="I27" s="30" t="s">
        <v>24</v>
      </c>
      <c r="J27" s="39">
        <v>4142</v>
      </c>
      <c r="K27" s="27">
        <v>3708</v>
      </c>
      <c r="L27" s="38">
        <v>3.3777842969999998</v>
      </c>
      <c r="M27" s="32">
        <f t="shared" si="3"/>
        <v>4.3218854980248445</v>
      </c>
      <c r="N27" s="32">
        <f t="shared" si="4"/>
        <v>1.2646789528641993</v>
      </c>
      <c r="O27" s="33">
        <f t="shared" si="5"/>
        <v>1.1170442286947142</v>
      </c>
      <c r="P27" s="34">
        <f t="shared" si="6"/>
        <v>1.0620715796447775</v>
      </c>
      <c r="Q27" s="40">
        <v>23588549</v>
      </c>
      <c r="R27" s="36">
        <f t="shared" si="7"/>
        <v>882312725.19381714</v>
      </c>
      <c r="S27" s="36">
        <f t="shared" si="8"/>
        <v>185240544.1841628</v>
      </c>
      <c r="T27" s="37">
        <v>35861860</v>
      </c>
    </row>
    <row r="28" spans="1:20" ht="14.1" customHeight="1" x14ac:dyDescent="0.2">
      <c r="A28" s="7">
        <v>20</v>
      </c>
      <c r="B28" s="26" t="s">
        <v>26</v>
      </c>
      <c r="C28" s="27">
        <v>3538</v>
      </c>
      <c r="D28" s="38">
        <v>3.3655887942999998</v>
      </c>
      <c r="E28" s="29">
        <f t="shared" si="0"/>
        <v>1.2957049103480604E-2</v>
      </c>
      <c r="F28" s="29">
        <f t="shared" si="1"/>
        <v>4.360809926986918E-2</v>
      </c>
      <c r="G28" s="29">
        <f t="shared" si="2"/>
        <v>1.2661323647092793E-2</v>
      </c>
      <c r="H28" s="17" t="b">
        <f t="shared" si="9"/>
        <v>0</v>
      </c>
      <c r="I28" s="30" t="s">
        <v>25</v>
      </c>
      <c r="J28" s="39">
        <v>1193</v>
      </c>
      <c r="K28" s="27">
        <v>535</v>
      </c>
      <c r="L28" s="38">
        <v>3.3226381346</v>
      </c>
      <c r="M28" s="32">
        <f t="shared" si="3"/>
        <v>0.61339247826466525</v>
      </c>
      <c r="N28" s="32">
        <f t="shared" si="4"/>
        <v>0.17949215856390871</v>
      </c>
      <c r="O28" s="33">
        <f t="shared" si="5"/>
        <v>2.2299065420560749</v>
      </c>
      <c r="P28" s="34">
        <f t="shared" si="6"/>
        <v>2.12016704687615</v>
      </c>
      <c r="Q28" s="40">
        <v>7456601</v>
      </c>
      <c r="R28" s="36">
        <f t="shared" si="7"/>
        <v>125224046.16189462</v>
      </c>
      <c r="S28" s="36">
        <f t="shared" si="8"/>
        <v>369787597.23146373</v>
      </c>
      <c r="T28" s="37">
        <v>14728239</v>
      </c>
    </row>
    <row r="29" spans="1:20" ht="14.1" customHeight="1" x14ac:dyDescent="0.2">
      <c r="A29" s="7">
        <v>21</v>
      </c>
      <c r="B29" s="26" t="s">
        <v>28</v>
      </c>
      <c r="C29" s="27">
        <v>4990</v>
      </c>
      <c r="D29" s="38">
        <v>3.3005725837000002</v>
      </c>
      <c r="E29" s="29">
        <f t="shared" si="0"/>
        <v>1.8274639634360716E-2</v>
      </c>
      <c r="F29" s="29">
        <f t="shared" si="1"/>
        <v>6.0316774554168374E-2</v>
      </c>
      <c r="G29" s="29">
        <f t="shared" si="2"/>
        <v>1.7512577176385331E-2</v>
      </c>
      <c r="H29" s="17" t="b">
        <f t="shared" si="9"/>
        <v>0</v>
      </c>
      <c r="I29" s="30" t="s">
        <v>26</v>
      </c>
      <c r="J29" s="39">
        <v>3320</v>
      </c>
      <c r="K29" s="27">
        <v>3538</v>
      </c>
      <c r="L29" s="38">
        <v>3.3655887942999998</v>
      </c>
      <c r="M29" s="32">
        <f t="shared" si="3"/>
        <v>4.108852020094341</v>
      </c>
      <c r="N29" s="32">
        <f t="shared" si="4"/>
        <v>1.2023406618758574</v>
      </c>
      <c r="O29" s="33">
        <f t="shared" si="5"/>
        <v>0.93838326738270206</v>
      </c>
      <c r="P29" s="34">
        <f t="shared" si="6"/>
        <v>0.89220298847607304</v>
      </c>
      <c r="Q29" s="40">
        <v>29752394</v>
      </c>
      <c r="R29" s="36">
        <f t="shared" si="7"/>
        <v>838821950.49460769</v>
      </c>
      <c r="S29" s="36">
        <f t="shared" si="8"/>
        <v>155613021.07652795</v>
      </c>
      <c r="T29" s="37">
        <v>41090769</v>
      </c>
    </row>
    <row r="30" spans="1:20" ht="14.1" customHeight="1" x14ac:dyDescent="0.2">
      <c r="A30" s="7">
        <v>22</v>
      </c>
      <c r="B30" s="26" t="s">
        <v>29</v>
      </c>
      <c r="C30" s="27">
        <v>1509</v>
      </c>
      <c r="D30" s="38">
        <v>3.2296873823999999</v>
      </c>
      <c r="E30" s="29">
        <f t="shared" si="0"/>
        <v>5.5263389194890426E-3</v>
      </c>
      <c r="F30" s="29">
        <f t="shared" si="1"/>
        <v>1.784834707913981E-2</v>
      </c>
      <c r="G30" s="29">
        <f t="shared" si="2"/>
        <v>5.1821497088449086E-3</v>
      </c>
      <c r="H30" s="17" t="b">
        <f t="shared" si="9"/>
        <v>0</v>
      </c>
      <c r="I30" s="30" t="s">
        <v>27</v>
      </c>
      <c r="J30" s="39">
        <v>7093</v>
      </c>
      <c r="K30" s="27">
        <v>8418</v>
      </c>
      <c r="L30" s="38">
        <v>3.3799247026999999</v>
      </c>
      <c r="M30" s="32">
        <f t="shared" si="3"/>
        <v>9.8178765173666669</v>
      </c>
      <c r="N30" s="32">
        <f t="shared" si="4"/>
        <v>2.872927059036563</v>
      </c>
      <c r="O30" s="33">
        <f t="shared" si="5"/>
        <v>0.84259919220717505</v>
      </c>
      <c r="P30" s="34">
        <f t="shared" si="6"/>
        <v>0.80113269652768815</v>
      </c>
      <c r="Q30" s="40">
        <v>60215244</v>
      </c>
      <c r="R30" s="36">
        <f t="shared" si="7"/>
        <v>2004319038.4412098</v>
      </c>
      <c r="S30" s="36">
        <f t="shared" si="8"/>
        <v>139729053.5899187</v>
      </c>
      <c r="T30" s="37">
        <v>83571254</v>
      </c>
    </row>
    <row r="31" spans="1:20" ht="14.1" customHeight="1" x14ac:dyDescent="0.2">
      <c r="A31" s="7">
        <v>23</v>
      </c>
      <c r="B31" s="26" t="s">
        <v>30</v>
      </c>
      <c r="C31" s="27">
        <v>2402</v>
      </c>
      <c r="D31" s="38">
        <v>3.5310951534999999</v>
      </c>
      <c r="E31" s="29">
        <f t="shared" si="0"/>
        <v>8.7967303410289473E-3</v>
      </c>
      <c r="F31" s="29">
        <f t="shared" si="1"/>
        <v>3.1062091873853719E-2</v>
      </c>
      <c r="G31" s="29">
        <f t="shared" si="2"/>
        <v>9.0186732500476801E-3</v>
      </c>
      <c r="H31" s="17" t="b">
        <f t="shared" si="9"/>
        <v>0</v>
      </c>
      <c r="I31" s="30" t="s">
        <v>28</v>
      </c>
      <c r="J31" s="39">
        <v>4553</v>
      </c>
      <c r="K31" s="27">
        <v>4990</v>
      </c>
      <c r="L31" s="38">
        <v>3.3005725837000002</v>
      </c>
      <c r="M31" s="32">
        <f t="shared" si="3"/>
        <v>5.6831805357705312</v>
      </c>
      <c r="N31" s="32">
        <f t="shared" si="4"/>
        <v>1.6630238844136904</v>
      </c>
      <c r="O31" s="33">
        <f t="shared" si="5"/>
        <v>0.91242484969939874</v>
      </c>
      <c r="P31" s="34">
        <f t="shared" si="6"/>
        <v>0.86752205197797172</v>
      </c>
      <c r="Q31" s="40">
        <v>28418675</v>
      </c>
      <c r="R31" s="36">
        <f t="shared" si="7"/>
        <v>1160221044.397352</v>
      </c>
      <c r="S31" s="36">
        <f t="shared" si="8"/>
        <v>151308311.11581874</v>
      </c>
      <c r="T31" s="37">
        <v>43072265</v>
      </c>
    </row>
    <row r="32" spans="1:20" ht="14.1" customHeight="1" x14ac:dyDescent="0.2">
      <c r="A32" s="7">
        <v>24</v>
      </c>
      <c r="B32" s="26" t="s">
        <v>31</v>
      </c>
      <c r="C32" s="27">
        <v>11775</v>
      </c>
      <c r="D32" s="38">
        <v>3.4993240632</v>
      </c>
      <c r="E32" s="29">
        <f t="shared" si="0"/>
        <v>4.3123022383686864E-2</v>
      </c>
      <c r="F32" s="29">
        <f t="shared" si="1"/>
        <v>0.15090142990514765</v>
      </c>
      <c r="G32" s="29">
        <f t="shared" si="2"/>
        <v>4.3813233661350842E-2</v>
      </c>
      <c r="H32" s="17" t="b">
        <f t="shared" si="9"/>
        <v>0</v>
      </c>
      <c r="I32" s="30" t="s">
        <v>29</v>
      </c>
      <c r="J32" s="39">
        <v>2309</v>
      </c>
      <c r="K32" s="27">
        <v>1509</v>
      </c>
      <c r="L32" s="38">
        <v>3.2296873823999999</v>
      </c>
      <c r="M32" s="32">
        <f t="shared" si="3"/>
        <v>1.6817109247900619</v>
      </c>
      <c r="N32" s="32">
        <f t="shared" si="4"/>
        <v>0.49210568219721806</v>
      </c>
      <c r="O32" s="33">
        <f t="shared" si="5"/>
        <v>1.530152418820411</v>
      </c>
      <c r="P32" s="34">
        <f t="shared" si="6"/>
        <v>1.4548496423036585</v>
      </c>
      <c r="Q32" s="40">
        <v>24325309</v>
      </c>
      <c r="R32" s="36">
        <f t="shared" si="7"/>
        <v>343321207.77328473</v>
      </c>
      <c r="S32" s="36">
        <f t="shared" si="8"/>
        <v>253746682.0612984</v>
      </c>
      <c r="T32" s="37">
        <v>32025569</v>
      </c>
    </row>
    <row r="33" spans="1:20" ht="14.1" customHeight="1" x14ac:dyDescent="0.2">
      <c r="A33" s="7">
        <v>25</v>
      </c>
      <c r="B33" s="26" t="s">
        <v>32</v>
      </c>
      <c r="C33" s="27">
        <v>2067</v>
      </c>
      <c r="D33" s="38">
        <v>3.2249720331999998</v>
      </c>
      <c r="E33" s="29">
        <f t="shared" si="0"/>
        <v>7.5698757763975159E-3</v>
      </c>
      <c r="F33" s="29">
        <f t="shared" si="1"/>
        <v>2.4412637673680123E-2</v>
      </c>
      <c r="G33" s="29">
        <f t="shared" si="2"/>
        <v>7.0880481341970168E-3</v>
      </c>
      <c r="H33" s="17" t="b">
        <f t="shared" si="9"/>
        <v>0</v>
      </c>
      <c r="I33" s="30" t="s">
        <v>30</v>
      </c>
      <c r="J33" s="39">
        <v>2228</v>
      </c>
      <c r="K33" s="27">
        <v>2402</v>
      </c>
      <c r="L33" s="38">
        <v>3.5310951534999999</v>
      </c>
      <c r="M33" s="32">
        <f t="shared" si="3"/>
        <v>2.9267393232253278</v>
      </c>
      <c r="N33" s="32">
        <f t="shared" si="4"/>
        <v>0.85642843251970979</v>
      </c>
      <c r="O33" s="33">
        <f t="shared" si="5"/>
        <v>0.92756036636136552</v>
      </c>
      <c r="P33" s="34">
        <f t="shared" si="6"/>
        <v>0.88191271053649523</v>
      </c>
      <c r="Q33" s="40">
        <v>16966655</v>
      </c>
      <c r="R33" s="36">
        <f t="shared" si="7"/>
        <v>597493697.92119431</v>
      </c>
      <c r="S33" s="36">
        <f t="shared" si="8"/>
        <v>153818248.74491993</v>
      </c>
      <c r="T33" s="37">
        <v>25734815</v>
      </c>
    </row>
    <row r="34" spans="1:20" ht="14.1" customHeight="1" x14ac:dyDescent="0.2">
      <c r="A34" s="7">
        <v>26</v>
      </c>
      <c r="B34" s="26" t="s">
        <v>33</v>
      </c>
      <c r="C34" s="27">
        <v>3556</v>
      </c>
      <c r="D34" s="38">
        <v>3.3889881713999999</v>
      </c>
      <c r="E34" s="29">
        <f t="shared" si="0"/>
        <v>1.3022969647251846E-2</v>
      </c>
      <c r="F34" s="29">
        <f t="shared" si="1"/>
        <v>4.4134690091037737E-2</v>
      </c>
      <c r="G34" s="29">
        <f t="shared" si="2"/>
        <v>1.281421581455789E-2</v>
      </c>
      <c r="H34" s="17" t="b">
        <f t="shared" si="9"/>
        <v>0</v>
      </c>
      <c r="I34" s="30" t="s">
        <v>31</v>
      </c>
      <c r="J34" s="39">
        <v>9111</v>
      </c>
      <c r="K34" s="27">
        <v>11775</v>
      </c>
      <c r="L34" s="38">
        <v>3.4993240632</v>
      </c>
      <c r="M34" s="32">
        <f t="shared" si="3"/>
        <v>14.218268062173912</v>
      </c>
      <c r="N34" s="32">
        <f t="shared" si="4"/>
        <v>4.1605786114950014</v>
      </c>
      <c r="O34" s="33">
        <f t="shared" si="5"/>
        <v>0.77375796178343947</v>
      </c>
      <c r="P34" s="34">
        <f t="shared" si="6"/>
        <v>0.73567932193189234</v>
      </c>
      <c r="Q34" s="40">
        <v>51502295</v>
      </c>
      <c r="R34" s="36">
        <f t="shared" si="7"/>
        <v>2902658769.4667244</v>
      </c>
      <c r="S34" s="36">
        <f t="shared" si="8"/>
        <v>128313044.573963</v>
      </c>
      <c r="T34" s="37">
        <v>84134549</v>
      </c>
    </row>
    <row r="35" spans="1:20" ht="14.1" customHeight="1" x14ac:dyDescent="0.2">
      <c r="A35" s="7">
        <v>27</v>
      </c>
      <c r="B35" s="26" t="s">
        <v>34</v>
      </c>
      <c r="C35" s="27">
        <v>799</v>
      </c>
      <c r="D35" s="38">
        <v>3.3510818969999998</v>
      </c>
      <c r="E35" s="29">
        <f t="shared" si="0"/>
        <v>2.9261396929567561E-3</v>
      </c>
      <c r="F35" s="29">
        <f t="shared" si="1"/>
        <v>9.805733753160524E-3</v>
      </c>
      <c r="G35" s="29">
        <f t="shared" si="2"/>
        <v>2.8470300408568977E-3</v>
      </c>
      <c r="H35" s="17" t="b">
        <f t="shared" si="9"/>
        <v>0</v>
      </c>
      <c r="I35" s="30" t="s">
        <v>32</v>
      </c>
      <c r="J35" s="39">
        <v>2296</v>
      </c>
      <c r="K35" s="27">
        <v>2067</v>
      </c>
      <c r="L35" s="38">
        <v>3.2249720331999998</v>
      </c>
      <c r="M35" s="32">
        <f t="shared" si="3"/>
        <v>2.3002129719200828</v>
      </c>
      <c r="N35" s="32">
        <f t="shared" si="4"/>
        <v>0.67309301322813886</v>
      </c>
      <c r="O35" s="33">
        <f t="shared" si="5"/>
        <v>1.1107885824866957</v>
      </c>
      <c r="P35" s="34">
        <f t="shared" si="6"/>
        <v>1.0561237900414844</v>
      </c>
      <c r="Q35" s="40">
        <v>21613436</v>
      </c>
      <c r="R35" s="36">
        <f t="shared" si="7"/>
        <v>469588372.18350357</v>
      </c>
      <c r="S35" s="36">
        <f t="shared" si="8"/>
        <v>184203164.21474922</v>
      </c>
      <c r="T35" s="37">
        <v>29523827</v>
      </c>
    </row>
    <row r="36" spans="1:20" ht="14.1" customHeight="1" x14ac:dyDescent="0.2">
      <c r="A36" s="7">
        <v>28</v>
      </c>
      <c r="B36" s="26" t="s">
        <v>35</v>
      </c>
      <c r="C36" s="27">
        <v>14229</v>
      </c>
      <c r="D36" s="38">
        <v>3.5536426346000001</v>
      </c>
      <c r="E36" s="29">
        <f t="shared" si="0"/>
        <v>5.2110189851166062E-2</v>
      </c>
      <c r="F36" s="29">
        <f t="shared" si="1"/>
        <v>0.18518099235220395</v>
      </c>
      <c r="G36" s="29">
        <f t="shared" si="2"/>
        <v>5.3766078245035674E-2</v>
      </c>
      <c r="H36" s="17" t="b">
        <f t="shared" si="9"/>
        <v>0</v>
      </c>
      <c r="I36" s="30" t="s">
        <v>33</v>
      </c>
      <c r="J36" s="39">
        <v>4631</v>
      </c>
      <c r="K36" s="27">
        <v>3556</v>
      </c>
      <c r="L36" s="38">
        <v>3.3889881713999999</v>
      </c>
      <c r="M36" s="32">
        <f t="shared" si="3"/>
        <v>4.1584685774666665</v>
      </c>
      <c r="N36" s="32">
        <f t="shared" si="4"/>
        <v>1.2168595601324252</v>
      </c>
      <c r="O36" s="33">
        <f t="shared" si="5"/>
        <v>1.3023059617547807</v>
      </c>
      <c r="P36" s="34">
        <f t="shared" si="6"/>
        <v>1.2382161014322031</v>
      </c>
      <c r="Q36" s="40">
        <v>13626152</v>
      </c>
      <c r="R36" s="36">
        <f t="shared" si="7"/>
        <v>848951168.39497042</v>
      </c>
      <c r="S36" s="36">
        <f t="shared" si="8"/>
        <v>215962679.76929447</v>
      </c>
      <c r="T36" s="37">
        <v>26042721</v>
      </c>
    </row>
    <row r="37" spans="1:20" ht="14.1" customHeight="1" x14ac:dyDescent="0.2">
      <c r="A37" s="7">
        <v>29</v>
      </c>
      <c r="B37" s="26" t="s">
        <v>36</v>
      </c>
      <c r="C37" s="27">
        <v>5514</v>
      </c>
      <c r="D37" s="38">
        <v>3.344874635</v>
      </c>
      <c r="E37" s="29">
        <f t="shared" si="0"/>
        <v>2.0193659908590178E-2</v>
      </c>
      <c r="F37" s="29">
        <f t="shared" si="1"/>
        <v>6.7545260816059702E-2</v>
      </c>
      <c r="G37" s="29">
        <f t="shared" si="2"/>
        <v>1.9611320427586995E-2</v>
      </c>
      <c r="H37" s="17" t="b">
        <f t="shared" si="9"/>
        <v>0</v>
      </c>
      <c r="I37" s="30" t="s">
        <v>34</v>
      </c>
      <c r="J37" s="39">
        <v>1082</v>
      </c>
      <c r="K37" s="27">
        <v>799</v>
      </c>
      <c r="L37" s="38">
        <v>3.3510818969999998</v>
      </c>
      <c r="M37" s="32">
        <f t="shared" si="3"/>
        <v>0.92391802474223605</v>
      </c>
      <c r="N37" s="32">
        <f t="shared" si="4"/>
        <v>0.27035877757459587</v>
      </c>
      <c r="O37" s="33">
        <f t="shared" si="5"/>
        <v>1.3541927409261576</v>
      </c>
      <c r="P37" s="34">
        <f t="shared" si="6"/>
        <v>1.2875493973766421</v>
      </c>
      <c r="Q37" s="40">
        <v>8230760</v>
      </c>
      <c r="R37" s="36">
        <f t="shared" si="7"/>
        <v>188617822.16085094</v>
      </c>
      <c r="S37" s="36">
        <f t="shared" si="8"/>
        <v>224567115.44226742</v>
      </c>
      <c r="T37" s="37">
        <v>13832165</v>
      </c>
    </row>
    <row r="38" spans="1:20" ht="14.1" customHeight="1" x14ac:dyDescent="0.2">
      <c r="A38" s="7">
        <v>30</v>
      </c>
      <c r="B38" s="26" t="s">
        <v>37</v>
      </c>
      <c r="C38" s="27">
        <v>329</v>
      </c>
      <c r="D38" s="38">
        <v>3.5496996110999999</v>
      </c>
      <c r="E38" s="29">
        <f t="shared" si="0"/>
        <v>1.2048810500410172E-3</v>
      </c>
      <c r="F38" s="29">
        <f t="shared" si="1"/>
        <v>4.2769657947523583E-3</v>
      </c>
      <c r="G38" s="29">
        <f t="shared" si="2"/>
        <v>1.2417887745986022E-3</v>
      </c>
      <c r="H38" s="17" t="b">
        <f t="shared" si="9"/>
        <v>0</v>
      </c>
      <c r="I38" s="30" t="s">
        <v>35</v>
      </c>
      <c r="J38" s="39">
        <v>16384</v>
      </c>
      <c r="K38" s="27">
        <v>14229</v>
      </c>
      <c r="L38" s="38">
        <v>3.5536426346000001</v>
      </c>
      <c r="M38" s="32">
        <f t="shared" si="3"/>
        <v>17.448164612740992</v>
      </c>
      <c r="N38" s="32">
        <f t="shared" si="4"/>
        <v>5.1057175304454594</v>
      </c>
      <c r="O38" s="33">
        <f t="shared" si="5"/>
        <v>1.1514512615081876</v>
      </c>
      <c r="P38" s="34">
        <f t="shared" si="6"/>
        <v>1.0947853529693989</v>
      </c>
      <c r="Q38" s="40">
        <v>63844649</v>
      </c>
      <c r="R38" s="36">
        <f t="shared" si="7"/>
        <v>3562042001.3749585</v>
      </c>
      <c r="S38" s="36">
        <f t="shared" si="8"/>
        <v>190946296.30964294</v>
      </c>
      <c r="T38" s="37">
        <v>104428870</v>
      </c>
    </row>
    <row r="39" spans="1:20" ht="14.1" customHeight="1" x14ac:dyDescent="0.2">
      <c r="A39" s="7">
        <v>31</v>
      </c>
      <c r="B39" s="26" t="s">
        <v>38</v>
      </c>
      <c r="C39" s="27">
        <v>3830</v>
      </c>
      <c r="D39" s="38">
        <v>3.3857704838</v>
      </c>
      <c r="E39" s="29">
        <f t="shared" si="0"/>
        <v>1.4026426813547405E-2</v>
      </c>
      <c r="F39" s="29">
        <f t="shared" si="1"/>
        <v>4.7490261898489691E-2</v>
      </c>
      <c r="G39" s="29">
        <f t="shared" si="2"/>
        <v>1.3788483929576718E-2</v>
      </c>
      <c r="H39" s="17" t="b">
        <f t="shared" si="9"/>
        <v>0</v>
      </c>
      <c r="I39" s="30" t="s">
        <v>36</v>
      </c>
      <c r="J39" s="39">
        <v>5219</v>
      </c>
      <c r="K39" s="27">
        <v>5514</v>
      </c>
      <c r="L39" s="38">
        <v>3.344874635</v>
      </c>
      <c r="M39" s="32">
        <f t="shared" si="3"/>
        <v>6.364264574668737</v>
      </c>
      <c r="N39" s="32">
        <f t="shared" si="4"/>
        <v>1.8623240855689389</v>
      </c>
      <c r="O39" s="33">
        <f t="shared" si="5"/>
        <v>0.94649981864345301</v>
      </c>
      <c r="P39" s="34">
        <f t="shared" si="6"/>
        <v>0.89992010315903115</v>
      </c>
      <c r="Q39" s="40">
        <v>29281023</v>
      </c>
      <c r="R39" s="36">
        <f t="shared" si="7"/>
        <v>1299264319.5421748</v>
      </c>
      <c r="S39" s="36">
        <f t="shared" si="8"/>
        <v>156958996.76291332</v>
      </c>
      <c r="T39" s="37">
        <v>45489783</v>
      </c>
    </row>
    <row r="40" spans="1:20" ht="14.1" customHeight="1" x14ac:dyDescent="0.2">
      <c r="A40" s="7">
        <v>32</v>
      </c>
      <c r="B40" s="26" t="s">
        <v>39</v>
      </c>
      <c r="C40" s="27">
        <v>4688</v>
      </c>
      <c r="D40" s="38">
        <v>3.4956817179000002</v>
      </c>
      <c r="E40" s="29">
        <f t="shared" si="0"/>
        <v>1.7168639399976562E-2</v>
      </c>
      <c r="F40" s="29">
        <f t="shared" si="1"/>
        <v>6.0016098871715697E-2</v>
      </c>
      <c r="G40" s="29">
        <f t="shared" si="2"/>
        <v>1.7425277977564844E-2</v>
      </c>
      <c r="H40" s="17" t="b">
        <f t="shared" si="9"/>
        <v>0</v>
      </c>
      <c r="I40" s="30" t="s">
        <v>37</v>
      </c>
      <c r="J40" s="39">
        <v>501</v>
      </c>
      <c r="K40" s="27">
        <v>329</v>
      </c>
      <c r="L40" s="38">
        <v>3.5496996110999999</v>
      </c>
      <c r="M40" s="32">
        <f t="shared" si="3"/>
        <v>0.40298522154999999</v>
      </c>
      <c r="N40" s="32">
        <f t="shared" si="4"/>
        <v>0.1179223577863218</v>
      </c>
      <c r="O40" s="33">
        <f t="shared" si="5"/>
        <v>1.5227963525835866</v>
      </c>
      <c r="P40" s="34">
        <f t="shared" si="6"/>
        <v>1.4478555872005361</v>
      </c>
      <c r="Q40" s="40">
        <v>3651815</v>
      </c>
      <c r="R40" s="36">
        <f t="shared" si="7"/>
        <v>82269414.402836338</v>
      </c>
      <c r="S40" s="36">
        <f t="shared" si="8"/>
        <v>252526818.35513487</v>
      </c>
      <c r="T40" s="37">
        <v>8583415</v>
      </c>
    </row>
    <row r="41" spans="1:20" ht="14.1" customHeight="1" x14ac:dyDescent="0.2">
      <c r="A41" s="7">
        <v>33</v>
      </c>
      <c r="B41" s="26" t="s">
        <v>40</v>
      </c>
      <c r="C41" s="27">
        <v>3401</v>
      </c>
      <c r="D41" s="38">
        <v>3.3959245411999999</v>
      </c>
      <c r="E41" s="29">
        <f t="shared" ref="E41:E66" si="10">+C41/$C$67</f>
        <v>1.2455320520332826E-2</v>
      </c>
      <c r="F41" s="29">
        <f t="shared" ref="F41:F66" si="11">+C41/$C$67*D41</f>
        <v>4.2297328623510197E-2</v>
      </c>
      <c r="G41" s="29">
        <f t="shared" ref="G41:G66" si="12">+F41/$F$67</f>
        <v>1.2280750045891901E-2</v>
      </c>
      <c r="H41" s="17" t="b">
        <f t="shared" si="9"/>
        <v>0</v>
      </c>
      <c r="I41" s="30" t="s">
        <v>38</v>
      </c>
      <c r="J41" s="39">
        <v>2889</v>
      </c>
      <c r="K41" s="27">
        <v>3830</v>
      </c>
      <c r="L41" s="38">
        <v>3.3857704838</v>
      </c>
      <c r="M41" s="32">
        <f t="shared" si="3"/>
        <v>4.4746380099910281</v>
      </c>
      <c r="N41" s="32">
        <f t="shared" si="4"/>
        <v>1.3093777045939838</v>
      </c>
      <c r="O41" s="33">
        <f t="shared" si="5"/>
        <v>0.75430809399477805</v>
      </c>
      <c r="P41" s="34">
        <f t="shared" si="6"/>
        <v>0.71718663267613747</v>
      </c>
      <c r="Q41" s="40">
        <v>13861738</v>
      </c>
      <c r="R41" s="36">
        <f t="shared" si="7"/>
        <v>913497143.47021019</v>
      </c>
      <c r="S41" s="36">
        <f t="shared" si="8"/>
        <v>125087653.85000598</v>
      </c>
      <c r="T41" s="37">
        <v>25495078</v>
      </c>
    </row>
    <row r="42" spans="1:20" ht="14.1" customHeight="1" x14ac:dyDescent="0.2">
      <c r="A42" s="7">
        <v>34</v>
      </c>
      <c r="B42" s="26" t="s">
        <v>41</v>
      </c>
      <c r="C42" s="27">
        <v>1262</v>
      </c>
      <c r="D42" s="38">
        <v>3.3945614292999999</v>
      </c>
      <c r="E42" s="29">
        <f t="shared" si="10"/>
        <v>4.6217625688503459E-3</v>
      </c>
      <c r="F42" s="29">
        <f t="shared" si="11"/>
        <v>1.5688856951601871E-2</v>
      </c>
      <c r="G42" s="29">
        <f t="shared" si="12"/>
        <v>4.5551560109941209E-3</v>
      </c>
      <c r="H42" s="17" t="b">
        <f t="shared" si="9"/>
        <v>0</v>
      </c>
      <c r="I42" s="30" t="s">
        <v>39</v>
      </c>
      <c r="J42" s="39">
        <v>6394</v>
      </c>
      <c r="K42" s="27">
        <v>4688</v>
      </c>
      <c r="L42" s="38">
        <v>3.4956817179000002</v>
      </c>
      <c r="M42" s="32">
        <f t="shared" si="3"/>
        <v>5.6548502048016562</v>
      </c>
      <c r="N42" s="32">
        <f t="shared" si="4"/>
        <v>1.6547338051599974</v>
      </c>
      <c r="O42" s="33">
        <f t="shared" si="5"/>
        <v>1.3639078498293515</v>
      </c>
      <c r="P42" s="34">
        <f t="shared" si="6"/>
        <v>1.296786400526726</v>
      </c>
      <c r="Q42" s="40">
        <v>22800907</v>
      </c>
      <c r="R42" s="36">
        <f t="shared" si="7"/>
        <v>1154437408.6360126</v>
      </c>
      <c r="S42" s="36">
        <f t="shared" si="8"/>
        <v>226178181.5162929</v>
      </c>
      <c r="T42" s="37">
        <v>38598871</v>
      </c>
    </row>
    <row r="43" spans="1:20" ht="14.1" customHeight="1" x14ac:dyDescent="0.2">
      <c r="A43" s="7">
        <v>35</v>
      </c>
      <c r="B43" s="26" t="s">
        <v>42</v>
      </c>
      <c r="C43" s="27">
        <v>5665</v>
      </c>
      <c r="D43" s="38">
        <v>3.2751249267000002</v>
      </c>
      <c r="E43" s="29">
        <f t="shared" si="10"/>
        <v>2.0746660025782258E-2</v>
      </c>
      <c r="F43" s="29">
        <f t="shared" si="11"/>
        <v>6.7947903396209944E-2</v>
      </c>
      <c r="G43" s="29">
        <f t="shared" si="12"/>
        <v>1.9728225041792575E-2</v>
      </c>
      <c r="H43" s="17" t="b">
        <f t="shared" si="9"/>
        <v>0</v>
      </c>
      <c r="I43" s="30" t="s">
        <v>40</v>
      </c>
      <c r="J43" s="39">
        <v>4372</v>
      </c>
      <c r="K43" s="27">
        <v>3401</v>
      </c>
      <c r="L43" s="38">
        <v>3.3959245411999999</v>
      </c>
      <c r="M43" s="32">
        <f t="shared" si="3"/>
        <v>3.9853482969707379</v>
      </c>
      <c r="N43" s="32">
        <f t="shared" si="4"/>
        <v>1.166200750416803</v>
      </c>
      <c r="O43" s="33">
        <f t="shared" si="5"/>
        <v>1.2855042634519258</v>
      </c>
      <c r="P43" s="34">
        <f t="shared" si="6"/>
        <v>1.2222412583607878</v>
      </c>
      <c r="Q43" s="40">
        <v>23038669</v>
      </c>
      <c r="R43" s="36">
        <f t="shared" si="7"/>
        <v>813608671.11213219</v>
      </c>
      <c r="S43" s="36">
        <f t="shared" si="8"/>
        <v>213176437.59831452</v>
      </c>
      <c r="T43" s="37">
        <v>35038208</v>
      </c>
    </row>
    <row r="44" spans="1:20" ht="14.1" customHeight="1" x14ac:dyDescent="0.2">
      <c r="A44" s="7">
        <v>36</v>
      </c>
      <c r="B44" s="26" t="s">
        <v>43</v>
      </c>
      <c r="C44" s="27">
        <v>6673</v>
      </c>
      <c r="D44" s="38">
        <v>3.7093628340000002</v>
      </c>
      <c r="E44" s="29">
        <f t="shared" si="10"/>
        <v>2.4438210476971756E-2</v>
      </c>
      <c r="F44" s="29">
        <f t="shared" si="11"/>
        <v>9.0650189672748446E-2</v>
      </c>
      <c r="G44" s="29">
        <f t="shared" si="12"/>
        <v>2.6319683942520523E-2</v>
      </c>
      <c r="H44" s="17" t="b">
        <f t="shared" si="9"/>
        <v>0</v>
      </c>
      <c r="I44" s="30" t="s">
        <v>41</v>
      </c>
      <c r="J44" s="39">
        <v>982</v>
      </c>
      <c r="K44" s="27">
        <v>1262</v>
      </c>
      <c r="L44" s="38">
        <v>3.3945614292999999</v>
      </c>
      <c r="M44" s="32">
        <f t="shared" si="3"/>
        <v>1.4782389661064872</v>
      </c>
      <c r="N44" s="32">
        <f t="shared" si="4"/>
        <v>0.43256530248036246</v>
      </c>
      <c r="O44" s="33">
        <f t="shared" si="5"/>
        <v>0.77812995245641836</v>
      </c>
      <c r="P44" s="34">
        <f t="shared" si="6"/>
        <v>0.73983615558356319</v>
      </c>
      <c r="Q44" s="40">
        <v>14869903</v>
      </c>
      <c r="R44" s="36">
        <f t="shared" si="7"/>
        <v>301782416.78757399</v>
      </c>
      <c r="S44" s="36">
        <f t="shared" si="8"/>
        <v>129038056.09152578</v>
      </c>
      <c r="T44" s="37">
        <v>20125137</v>
      </c>
    </row>
    <row r="45" spans="1:20" ht="14.1" customHeight="1" x14ac:dyDescent="0.2">
      <c r="A45" s="7">
        <v>37</v>
      </c>
      <c r="B45" s="26" t="s">
        <v>44</v>
      </c>
      <c r="C45" s="27">
        <v>26458</v>
      </c>
      <c r="D45" s="38">
        <v>3.3728615464999998</v>
      </c>
      <c r="E45" s="29">
        <f t="shared" si="10"/>
        <v>9.689587483886089E-2</v>
      </c>
      <c r="F45" s="29">
        <f t="shared" si="11"/>
        <v>0.32681637025847077</v>
      </c>
      <c r="G45" s="29">
        <f t="shared" si="12"/>
        <v>9.4888974898974604E-2</v>
      </c>
      <c r="H45" s="17" t="b">
        <f t="shared" si="9"/>
        <v>0</v>
      </c>
      <c r="I45" s="30" t="s">
        <v>42</v>
      </c>
      <c r="J45" s="39">
        <v>3379</v>
      </c>
      <c r="K45" s="27">
        <v>5665</v>
      </c>
      <c r="L45" s="38">
        <v>3.2751249267000002</v>
      </c>
      <c r="M45" s="32">
        <f t="shared" si="3"/>
        <v>6.402202453331781</v>
      </c>
      <c r="N45" s="32">
        <f t="shared" si="4"/>
        <v>1.8734255450322668</v>
      </c>
      <c r="O45" s="33">
        <f t="shared" si="5"/>
        <v>0.59646954986760814</v>
      </c>
      <c r="P45" s="34">
        <f t="shared" si="6"/>
        <v>0.56711573343711563</v>
      </c>
      <c r="Q45" s="40">
        <v>24137222</v>
      </c>
      <c r="R45" s="36">
        <f t="shared" si="7"/>
        <v>1307009335.7223952</v>
      </c>
      <c r="S45" s="36">
        <f t="shared" si="8"/>
        <v>98913132.683983579</v>
      </c>
      <c r="T45" s="37">
        <v>39493101</v>
      </c>
    </row>
    <row r="46" spans="1:20" ht="14.1" customHeight="1" x14ac:dyDescent="0.2">
      <c r="A46" s="7">
        <v>38</v>
      </c>
      <c r="B46" s="26" t="s">
        <v>45</v>
      </c>
      <c r="C46" s="27">
        <v>4254</v>
      </c>
      <c r="D46" s="38">
        <v>3.3977556472999999</v>
      </c>
      <c r="E46" s="29">
        <f t="shared" si="10"/>
        <v>1.5579221844603305E-2</v>
      </c>
      <c r="F46" s="29">
        <f t="shared" si="11"/>
        <v>5.29343890030404E-2</v>
      </c>
      <c r="G46" s="29">
        <f t="shared" si="12"/>
        <v>1.5369150282862459E-2</v>
      </c>
      <c r="H46" s="17" t="b">
        <f t="shared" si="9"/>
        <v>0</v>
      </c>
      <c r="I46" s="30" t="s">
        <v>43</v>
      </c>
      <c r="J46" s="39">
        <v>4571</v>
      </c>
      <c r="K46" s="27">
        <v>6673</v>
      </c>
      <c r="L46" s="38">
        <v>3.7093628340000002</v>
      </c>
      <c r="M46" s="32">
        <f t="shared" si="3"/>
        <v>8.5412623158322987</v>
      </c>
      <c r="N46" s="32">
        <f t="shared" si="4"/>
        <v>2.4993616065631228</v>
      </c>
      <c r="O46" s="33">
        <f t="shared" si="5"/>
        <v>0.68499925071182377</v>
      </c>
      <c r="P46" s="34">
        <f t="shared" si="6"/>
        <v>0.65128865766498212</v>
      </c>
      <c r="Q46" s="40">
        <v>39995223</v>
      </c>
      <c r="R46" s="36">
        <f t="shared" si="7"/>
        <v>1743698308.0466442</v>
      </c>
      <c r="S46" s="36">
        <f t="shared" si="8"/>
        <v>113594100.13323715</v>
      </c>
      <c r="T46" s="37">
        <v>60186021</v>
      </c>
    </row>
    <row r="47" spans="1:20" ht="14.1" customHeight="1" x14ac:dyDescent="0.2">
      <c r="A47" s="7">
        <v>39</v>
      </c>
      <c r="B47" s="26" t="s">
        <v>46</v>
      </c>
      <c r="C47" s="27">
        <v>5070</v>
      </c>
      <c r="D47" s="38">
        <v>3.5512548578000001</v>
      </c>
      <c r="E47" s="29">
        <f t="shared" si="10"/>
        <v>1.8567619828899568E-2</v>
      </c>
      <c r="F47" s="29">
        <f t="shared" si="11"/>
        <v>6.5938350115163191E-2</v>
      </c>
      <c r="G47" s="29">
        <f t="shared" si="12"/>
        <v>1.9144764517178739E-2</v>
      </c>
      <c r="H47" s="17" t="b">
        <f t="shared" si="9"/>
        <v>0</v>
      </c>
      <c r="I47" s="30" t="s">
        <v>44</v>
      </c>
      <c r="J47" s="39">
        <v>20990</v>
      </c>
      <c r="K47" s="27">
        <v>26458</v>
      </c>
      <c r="L47" s="38">
        <v>3.3728615464999998</v>
      </c>
      <c r="M47" s="32">
        <f t="shared" si="3"/>
        <v>30.793364664353689</v>
      </c>
      <c r="N47" s="32">
        <f t="shared" si="4"/>
        <v>9.010817199270555</v>
      </c>
      <c r="O47" s="33">
        <f t="shared" si="5"/>
        <v>0.79333282938997651</v>
      </c>
      <c r="P47" s="34">
        <f t="shared" si="6"/>
        <v>0.75429085943968244</v>
      </c>
      <c r="Q47" s="40">
        <v>117260156</v>
      </c>
      <c r="R47" s="36">
        <f t="shared" si="7"/>
        <v>6286463976.7318306</v>
      </c>
      <c r="S47" s="36">
        <f t="shared" si="8"/>
        <v>131559164.14078173</v>
      </c>
      <c r="T47" s="41">
        <v>185578039</v>
      </c>
    </row>
    <row r="48" spans="1:20" ht="14.1" customHeight="1" x14ac:dyDescent="0.2">
      <c r="A48" s="7">
        <v>40</v>
      </c>
      <c r="B48" s="26" t="s">
        <v>47</v>
      </c>
      <c r="C48" s="27">
        <v>8445</v>
      </c>
      <c r="D48" s="38">
        <v>3.4970736950000001</v>
      </c>
      <c r="E48" s="29">
        <f t="shared" si="10"/>
        <v>3.0927721786007265E-2</v>
      </c>
      <c r="F48" s="29">
        <f t="shared" si="11"/>
        <v>0.10815652230412443</v>
      </c>
      <c r="G48" s="29">
        <f t="shared" si="12"/>
        <v>3.1402532015026706E-2</v>
      </c>
      <c r="H48" s="17" t="b">
        <f t="shared" si="9"/>
        <v>0</v>
      </c>
      <c r="I48" s="30" t="s">
        <v>45</v>
      </c>
      <c r="J48" s="39">
        <v>3605</v>
      </c>
      <c r="K48" s="27">
        <v>4254</v>
      </c>
      <c r="L48" s="38">
        <v>3.3977556472999999</v>
      </c>
      <c r="M48" s="32">
        <f t="shared" si="3"/>
        <v>4.9875957638420285</v>
      </c>
      <c r="N48" s="32">
        <f t="shared" si="4"/>
        <v>1.4594804491716298</v>
      </c>
      <c r="O48" s="33">
        <f t="shared" si="5"/>
        <v>0.84743770568876353</v>
      </c>
      <c r="P48" s="34">
        <f t="shared" si="6"/>
        <v>0.80573309418833228</v>
      </c>
      <c r="Q48" s="40">
        <v>30940229</v>
      </c>
      <c r="R48" s="36">
        <f t="shared" si="7"/>
        <v>1018217445.2728412</v>
      </c>
      <c r="S48" s="36">
        <f t="shared" si="8"/>
        <v>140531429.04412892</v>
      </c>
      <c r="T48" s="37">
        <v>43924951</v>
      </c>
    </row>
    <row r="49" spans="1:20" ht="14.1" customHeight="1" x14ac:dyDescent="0.2">
      <c r="A49" s="7">
        <v>41</v>
      </c>
      <c r="B49" s="26" t="s">
        <v>48</v>
      </c>
      <c r="C49" s="27">
        <v>6837</v>
      </c>
      <c r="D49" s="38">
        <v>3.4326196055999998</v>
      </c>
      <c r="E49" s="29">
        <f t="shared" si="10"/>
        <v>2.5038819875776396E-2</v>
      </c>
      <c r="F49" s="29">
        <f t="shared" si="11"/>
        <v>8.5948744006677014E-2</v>
      </c>
      <c r="G49" s="29">
        <f t="shared" si="12"/>
        <v>2.4954650240432943E-2</v>
      </c>
      <c r="H49" s="17" t="b">
        <f t="shared" si="9"/>
        <v>0</v>
      </c>
      <c r="I49" s="30" t="s">
        <v>46</v>
      </c>
      <c r="J49" s="39">
        <v>4838</v>
      </c>
      <c r="K49" s="27">
        <v>5070</v>
      </c>
      <c r="L49" s="38">
        <v>3.5512548578000001</v>
      </c>
      <c r="M49" s="32">
        <f t="shared" si="3"/>
        <v>6.2128578775175978</v>
      </c>
      <c r="N49" s="32">
        <f t="shared" si="4"/>
        <v>1.8180191489163509</v>
      </c>
      <c r="O49" s="33">
        <f t="shared" si="5"/>
        <v>0.95424063116370805</v>
      </c>
      <c r="P49" s="34">
        <f t="shared" si="6"/>
        <v>0.90727997018124218</v>
      </c>
      <c r="Q49" s="40">
        <v>30820265</v>
      </c>
      <c r="R49" s="36">
        <f t="shared" si="7"/>
        <v>1268354649.2982342</v>
      </c>
      <c r="S49" s="36">
        <f t="shared" si="8"/>
        <v>158242663.3240442</v>
      </c>
      <c r="T49" s="37">
        <v>46724194</v>
      </c>
    </row>
    <row r="50" spans="1:20" ht="14.1" customHeight="1" x14ac:dyDescent="0.2">
      <c r="A50" s="7">
        <v>42</v>
      </c>
      <c r="B50" s="26" t="s">
        <v>49</v>
      </c>
      <c r="C50" s="27">
        <v>7821</v>
      </c>
      <c r="D50" s="38">
        <v>3.5088019839000002</v>
      </c>
      <c r="E50" s="29">
        <f t="shared" si="10"/>
        <v>2.8642476268604243E-2</v>
      </c>
      <c r="F50" s="29">
        <f t="shared" si="11"/>
        <v>0.10050077755508724</v>
      </c>
      <c r="G50" s="29">
        <f t="shared" si="12"/>
        <v>2.9179737083579977E-2</v>
      </c>
      <c r="H50" s="17" t="b">
        <f t="shared" si="9"/>
        <v>0</v>
      </c>
      <c r="I50" s="30" t="s">
        <v>47</v>
      </c>
      <c r="J50" s="39">
        <v>5123</v>
      </c>
      <c r="K50" s="27">
        <v>8445</v>
      </c>
      <c r="L50" s="38">
        <v>3.4970736950000001</v>
      </c>
      <c r="M50" s="32">
        <f t="shared" si="3"/>
        <v>10.190747879321947</v>
      </c>
      <c r="N50" s="32">
        <f t="shared" si="4"/>
        <v>2.9820374377835615</v>
      </c>
      <c r="O50" s="33">
        <f t="shared" si="5"/>
        <v>0.60663114268798102</v>
      </c>
      <c r="P50" s="34">
        <f t="shared" si="6"/>
        <v>0.5767772478706592</v>
      </c>
      <c r="Q50" s="40">
        <v>17833867</v>
      </c>
      <c r="R50" s="36">
        <f t="shared" si="7"/>
        <v>2080440709.7959569</v>
      </c>
      <c r="S50" s="36">
        <f t="shared" si="8"/>
        <v>100598239.62556218</v>
      </c>
      <c r="T50" s="37">
        <v>41361541</v>
      </c>
    </row>
    <row r="51" spans="1:20" ht="14.1" customHeight="1" x14ac:dyDescent="0.2">
      <c r="A51" s="7">
        <v>43</v>
      </c>
      <c r="B51" s="26" t="s">
        <v>50</v>
      </c>
      <c r="C51" s="27">
        <v>3834</v>
      </c>
      <c r="D51" s="38">
        <v>3.5157051623000002</v>
      </c>
      <c r="E51" s="29">
        <f t="shared" si="10"/>
        <v>1.4041075823274346E-2</v>
      </c>
      <c r="F51" s="29">
        <f t="shared" si="11"/>
        <v>4.9364282756131347E-2</v>
      </c>
      <c r="G51" s="29">
        <f t="shared" si="12"/>
        <v>1.4332593510073795E-2</v>
      </c>
      <c r="H51" s="17" t="b">
        <f t="shared" si="9"/>
        <v>0</v>
      </c>
      <c r="I51" s="30" t="s">
        <v>48</v>
      </c>
      <c r="J51" s="39">
        <v>6558</v>
      </c>
      <c r="K51" s="27">
        <v>6837</v>
      </c>
      <c r="L51" s="38">
        <v>3.4326196055999998</v>
      </c>
      <c r="M51" s="32">
        <f t="shared" si="3"/>
        <v>8.0982816575180117</v>
      </c>
      <c r="N51" s="32">
        <f t="shared" si="4"/>
        <v>2.3697357024636188</v>
      </c>
      <c r="O51" s="33">
        <f t="shared" si="5"/>
        <v>0.95919262834576569</v>
      </c>
      <c r="P51" s="34">
        <f t="shared" si="6"/>
        <v>0.91198826671457656</v>
      </c>
      <c r="Q51" s="40">
        <v>33092556</v>
      </c>
      <c r="R51" s="36">
        <f t="shared" si="7"/>
        <v>1653263827.0720668</v>
      </c>
      <c r="S51" s="36">
        <f t="shared" si="8"/>
        <v>159063857.89202893</v>
      </c>
      <c r="T51" s="37">
        <v>53063015</v>
      </c>
    </row>
    <row r="52" spans="1:20" ht="14.1" customHeight="1" x14ac:dyDescent="0.2">
      <c r="A52" s="7">
        <v>44</v>
      </c>
      <c r="B52" s="26" t="s">
        <v>51</v>
      </c>
      <c r="C52" s="27">
        <v>962</v>
      </c>
      <c r="D52" s="38">
        <v>3.3484815711999998</v>
      </c>
      <c r="E52" s="29">
        <f t="shared" si="10"/>
        <v>3.5230868393296613E-3</v>
      </c>
      <c r="F52" s="29">
        <f t="shared" si="11"/>
        <v>1.1796991355232626E-2</v>
      </c>
      <c r="G52" s="29">
        <f t="shared" si="12"/>
        <v>3.4251785359000852E-3</v>
      </c>
      <c r="H52" s="17" t="b">
        <f t="shared" si="9"/>
        <v>0</v>
      </c>
      <c r="I52" s="30" t="s">
        <v>49</v>
      </c>
      <c r="J52" s="39">
        <v>10094</v>
      </c>
      <c r="K52" s="27">
        <v>7821</v>
      </c>
      <c r="L52" s="38">
        <v>3.5088019839000002</v>
      </c>
      <c r="M52" s="32">
        <f t="shared" si="3"/>
        <v>9.4694065963015532</v>
      </c>
      <c r="N52" s="32">
        <f t="shared" si="4"/>
        <v>2.7709570797118666</v>
      </c>
      <c r="O52" s="33">
        <f t="shared" si="5"/>
        <v>1.2906277969569109</v>
      </c>
      <c r="P52" s="34">
        <f t="shared" si="6"/>
        <v>1.227112649468874</v>
      </c>
      <c r="Q52" s="40">
        <v>41136435</v>
      </c>
      <c r="R52" s="36">
        <f t="shared" si="7"/>
        <v>1933178920.1193459</v>
      </c>
      <c r="S52" s="36">
        <f t="shared" si="8"/>
        <v>214026078.20360932</v>
      </c>
      <c r="T52" s="37">
        <v>64939357</v>
      </c>
    </row>
    <row r="53" spans="1:20" ht="14.1" customHeight="1" x14ac:dyDescent="0.2">
      <c r="A53" s="7">
        <v>45</v>
      </c>
      <c r="B53" s="26" t="s">
        <v>52</v>
      </c>
      <c r="C53" s="27">
        <v>573</v>
      </c>
      <c r="D53" s="38">
        <v>3.5344134801</v>
      </c>
      <c r="E53" s="29">
        <f t="shared" si="10"/>
        <v>2.0984706433845074E-3</v>
      </c>
      <c r="F53" s="29">
        <f t="shared" si="11"/>
        <v>7.4168629295723225E-3</v>
      </c>
      <c r="G53" s="29">
        <f t="shared" si="12"/>
        <v>2.1534371726750494E-3</v>
      </c>
      <c r="H53" s="17" t="b">
        <f t="shared" si="9"/>
        <v>0</v>
      </c>
      <c r="I53" s="30" t="s">
        <v>50</v>
      </c>
      <c r="J53" s="39">
        <v>2698</v>
      </c>
      <c r="K53" s="27">
        <v>3834</v>
      </c>
      <c r="L53" s="38">
        <v>3.5157051623000002</v>
      </c>
      <c r="M53" s="32">
        <f t="shared" si="3"/>
        <v>4.6512124196888198</v>
      </c>
      <c r="N53" s="32">
        <f t="shared" si="4"/>
        <v>1.3610472686445061</v>
      </c>
      <c r="O53" s="33">
        <f t="shared" si="5"/>
        <v>0.70370370370370372</v>
      </c>
      <c r="P53" s="34">
        <f t="shared" si="6"/>
        <v>0.66907261592300971</v>
      </c>
      <c r="Q53" s="40">
        <v>12662239</v>
      </c>
      <c r="R53" s="36">
        <f t="shared" si="7"/>
        <v>949544801.07038224</v>
      </c>
      <c r="S53" s="36">
        <f t="shared" si="8"/>
        <v>116695877.98757656</v>
      </c>
      <c r="T53" s="37">
        <v>24540087</v>
      </c>
    </row>
    <row r="54" spans="1:20" ht="14.1" customHeight="1" x14ac:dyDescent="0.2">
      <c r="A54" s="7">
        <v>46</v>
      </c>
      <c r="B54" s="26" t="s">
        <v>53</v>
      </c>
      <c r="C54" s="27">
        <v>1564</v>
      </c>
      <c r="D54" s="38">
        <v>3.3479519612000002</v>
      </c>
      <c r="E54" s="29">
        <f t="shared" si="10"/>
        <v>5.7277628032345014E-3</v>
      </c>
      <c r="F54" s="29">
        <f t="shared" si="11"/>
        <v>1.9176274710377361E-2</v>
      </c>
      <c r="G54" s="29">
        <f t="shared" si="12"/>
        <v>5.5677047273052756E-3</v>
      </c>
      <c r="H54" s="17" t="b">
        <f t="shared" si="9"/>
        <v>0</v>
      </c>
      <c r="I54" s="30" t="s">
        <v>51</v>
      </c>
      <c r="J54" s="39">
        <v>1161</v>
      </c>
      <c r="K54" s="27">
        <v>962</v>
      </c>
      <c r="L54" s="38">
        <v>3.3484815711999998</v>
      </c>
      <c r="M54" s="32">
        <f t="shared" si="3"/>
        <v>1.1115387410263629</v>
      </c>
      <c r="N54" s="32">
        <f t="shared" si="4"/>
        <v>0.32526073439744096</v>
      </c>
      <c r="O54" s="33">
        <f t="shared" si="5"/>
        <v>1.2068607068607069</v>
      </c>
      <c r="P54" s="34">
        <f t="shared" si="6"/>
        <v>1.1474679555388219</v>
      </c>
      <c r="Q54" s="40">
        <v>5717982</v>
      </c>
      <c r="R54" s="36">
        <f t="shared" si="7"/>
        <v>226920582.74141645</v>
      </c>
      <c r="S54" s="36">
        <f t="shared" si="8"/>
        <v>200134899.18353009</v>
      </c>
      <c r="T54" s="37">
        <v>11329419</v>
      </c>
    </row>
    <row r="55" spans="1:20" ht="14.1" customHeight="1" x14ac:dyDescent="0.2">
      <c r="A55" s="7">
        <v>47</v>
      </c>
      <c r="B55" s="26" t="s">
        <v>54</v>
      </c>
      <c r="C55" s="27">
        <v>1632</v>
      </c>
      <c r="D55" s="38">
        <v>3.3673017934999998</v>
      </c>
      <c r="E55" s="29">
        <f t="shared" si="10"/>
        <v>5.9767959685925231E-3</v>
      </c>
      <c r="F55" s="29">
        <f t="shared" si="11"/>
        <v>2.012567578442517E-2</v>
      </c>
      <c r="G55" s="29">
        <f t="shared" si="12"/>
        <v>5.843357059571049E-3</v>
      </c>
      <c r="H55" s="17" t="b">
        <f t="shared" si="9"/>
        <v>0</v>
      </c>
      <c r="I55" s="30" t="s">
        <v>52</v>
      </c>
      <c r="J55" s="39">
        <v>1367</v>
      </c>
      <c r="K55" s="27">
        <v>573</v>
      </c>
      <c r="L55" s="38">
        <v>3.5344134801</v>
      </c>
      <c r="M55" s="32">
        <f t="shared" si="3"/>
        <v>0.69883330714192549</v>
      </c>
      <c r="N55" s="32">
        <f t="shared" si="4"/>
        <v>0.20449402824456667</v>
      </c>
      <c r="O55" s="33">
        <f t="shared" si="5"/>
        <v>2.3856893542757418</v>
      </c>
      <c r="P55" s="34">
        <f t="shared" si="6"/>
        <v>2.2682833821165027</v>
      </c>
      <c r="Q55" s="40">
        <v>9854806</v>
      </c>
      <c r="R55" s="36">
        <f t="shared" si="7"/>
        <v>142666787.43858188</v>
      </c>
      <c r="S55" s="36">
        <f t="shared" si="8"/>
        <v>395621214.35137904</v>
      </c>
      <c r="T55" s="37">
        <v>17726004</v>
      </c>
    </row>
    <row r="56" spans="1:20" ht="14.1" customHeight="1" x14ac:dyDescent="0.2">
      <c r="A56" s="7">
        <v>48</v>
      </c>
      <c r="B56" s="26" t="s">
        <v>55</v>
      </c>
      <c r="C56" s="27">
        <v>1499</v>
      </c>
      <c r="D56" s="38">
        <v>3.2538007104000002</v>
      </c>
      <c r="E56" s="29">
        <f t="shared" si="10"/>
        <v>5.4897163951716866E-3</v>
      </c>
      <c r="F56" s="29">
        <f t="shared" si="11"/>
        <v>1.7862443106504162E-2</v>
      </c>
      <c r="G56" s="29">
        <f t="shared" si="12"/>
        <v>5.1862423973038545E-3</v>
      </c>
      <c r="H56" s="17" t="b">
        <f t="shared" si="9"/>
        <v>0</v>
      </c>
      <c r="I56" s="30" t="s">
        <v>53</v>
      </c>
      <c r="J56" s="39">
        <v>1143</v>
      </c>
      <c r="K56" s="27">
        <v>1564</v>
      </c>
      <c r="L56" s="38">
        <v>3.3479519612000002</v>
      </c>
      <c r="M56" s="32">
        <f t="shared" si="3"/>
        <v>1.8068312171555556</v>
      </c>
      <c r="N56" s="32">
        <f t="shared" si="4"/>
        <v>0.52871863744630354</v>
      </c>
      <c r="O56" s="33">
        <f t="shared" si="5"/>
        <v>0.73081841432225059</v>
      </c>
      <c r="P56" s="34">
        <f t="shared" si="6"/>
        <v>0.69485294117647056</v>
      </c>
      <c r="Q56" s="40">
        <v>19093658</v>
      </c>
      <c r="R56" s="36">
        <f t="shared" si="7"/>
        <v>368864509.69197232</v>
      </c>
      <c r="S56" s="36">
        <f t="shared" si="8"/>
        <v>121192337.14411765</v>
      </c>
      <c r="T56" s="37">
        <v>24929002</v>
      </c>
    </row>
    <row r="57" spans="1:20" ht="14.1" customHeight="1" x14ac:dyDescent="0.2">
      <c r="A57" s="7">
        <v>49</v>
      </c>
      <c r="B57" s="26" t="s">
        <v>56</v>
      </c>
      <c r="C57" s="27">
        <v>1175</v>
      </c>
      <c r="D57" s="38">
        <v>3.3949786917</v>
      </c>
      <c r="E57" s="29">
        <f t="shared" si="10"/>
        <v>4.3031466072893472E-3</v>
      </c>
      <c r="F57" s="29">
        <f t="shared" si="11"/>
        <v>1.4609091039008482E-2</v>
      </c>
      <c r="G57" s="29">
        <f t="shared" si="12"/>
        <v>4.241653108750236E-3</v>
      </c>
      <c r="H57" s="17" t="b">
        <f t="shared" si="9"/>
        <v>0</v>
      </c>
      <c r="I57" s="30" t="s">
        <v>54</v>
      </c>
      <c r="J57" s="39">
        <v>1714</v>
      </c>
      <c r="K57" s="27">
        <v>1632</v>
      </c>
      <c r="L57" s="38">
        <v>3.3673017934999998</v>
      </c>
      <c r="M57" s="32">
        <f t="shared" si="3"/>
        <v>1.8962858961325051</v>
      </c>
      <c r="N57" s="32">
        <f t="shared" si="4"/>
        <v>0.55489504813304524</v>
      </c>
      <c r="O57" s="33">
        <f t="shared" si="5"/>
        <v>1.0502450980392157</v>
      </c>
      <c r="P57" s="34">
        <f t="shared" si="6"/>
        <v>0.99855980778138043</v>
      </c>
      <c r="Q57" s="40">
        <v>11384909</v>
      </c>
      <c r="R57" s="36">
        <f t="shared" si="7"/>
        <v>387126678.28148288</v>
      </c>
      <c r="S57" s="36">
        <f t="shared" si="8"/>
        <v>174163178.58323881</v>
      </c>
      <c r="T57" s="37">
        <v>18265305</v>
      </c>
    </row>
    <row r="58" spans="1:20" ht="14.1" customHeight="1" x14ac:dyDescent="0.2">
      <c r="A58" s="7">
        <v>50</v>
      </c>
      <c r="B58" s="26" t="s">
        <v>60</v>
      </c>
      <c r="C58" s="27">
        <v>1208</v>
      </c>
      <c r="D58" s="38">
        <v>3.4132840357999998</v>
      </c>
      <c r="E58" s="29">
        <f t="shared" si="10"/>
        <v>4.4240009375366221E-3</v>
      </c>
      <c r="F58" s="29">
        <f t="shared" si="11"/>
        <v>1.5100371774457985E-2</v>
      </c>
      <c r="G58" s="29">
        <f t="shared" si="12"/>
        <v>4.3842932260049179E-3</v>
      </c>
      <c r="H58" s="17" t="b">
        <f t="shared" si="9"/>
        <v>0</v>
      </c>
      <c r="I58" s="30" t="s">
        <v>55</v>
      </c>
      <c r="J58" s="39">
        <v>1958</v>
      </c>
      <c r="K58" s="27">
        <v>1499</v>
      </c>
      <c r="L58" s="38">
        <v>3.2538007104000002</v>
      </c>
      <c r="M58" s="32">
        <f t="shared" si="3"/>
        <v>1.6830390838128366</v>
      </c>
      <c r="N58" s="32">
        <f t="shared" si="4"/>
        <v>0.49249433080045557</v>
      </c>
      <c r="O58" s="33">
        <f t="shared" si="5"/>
        <v>1.3062041360907271</v>
      </c>
      <c r="P58" s="34">
        <f t="shared" si="6"/>
        <v>1.241922436479963</v>
      </c>
      <c r="Q58" s="40">
        <v>11728339</v>
      </c>
      <c r="R58" s="36">
        <f t="shared" si="7"/>
        <v>343592351.3765595</v>
      </c>
      <c r="S58" s="36">
        <f t="shared" si="8"/>
        <v>216609117.85721084</v>
      </c>
      <c r="T58" s="37">
        <v>18833602</v>
      </c>
    </row>
    <row r="59" spans="1:20" ht="14.1" customHeight="1" x14ac:dyDescent="0.2">
      <c r="A59" s="7">
        <v>51</v>
      </c>
      <c r="B59" s="26" t="s">
        <v>57</v>
      </c>
      <c r="C59" s="27">
        <v>101</v>
      </c>
      <c r="D59" s="38">
        <v>3.4085134976</v>
      </c>
      <c r="E59" s="29">
        <f t="shared" si="10"/>
        <v>3.6988749560529709E-4</v>
      </c>
      <c r="F59" s="29">
        <f t="shared" si="11"/>
        <v>1.2607665213641159E-3</v>
      </c>
      <c r="G59" s="29">
        <f t="shared" si="12"/>
        <v>3.6605523372214359E-4</v>
      </c>
      <c r="H59" s="17" t="b">
        <f t="shared" si="9"/>
        <v>0</v>
      </c>
      <c r="I59" s="30" t="s">
        <v>56</v>
      </c>
      <c r="J59" s="39">
        <v>1405</v>
      </c>
      <c r="K59" s="27">
        <v>1175</v>
      </c>
      <c r="L59" s="38">
        <v>3.3949786917</v>
      </c>
      <c r="M59" s="32">
        <f t="shared" si="3"/>
        <v>1.3765010223421326</v>
      </c>
      <c r="N59" s="32">
        <f t="shared" si="4"/>
        <v>0.40279453778859475</v>
      </c>
      <c r="O59" s="33">
        <f t="shared" si="5"/>
        <v>1.1957446808510639</v>
      </c>
      <c r="P59" s="34">
        <f t="shared" si="6"/>
        <v>1.1368989780532754</v>
      </c>
      <c r="Q59" s="40">
        <v>21245407</v>
      </c>
      <c r="R59" s="36">
        <f t="shared" si="7"/>
        <v>281012620.25794202</v>
      </c>
      <c r="S59" s="36">
        <f t="shared" si="8"/>
        <v>198291517.64652711</v>
      </c>
      <c r="T59" s="37">
        <v>27396788</v>
      </c>
    </row>
    <row r="60" spans="1:20" ht="14.1" customHeight="1" x14ac:dyDescent="0.2">
      <c r="A60" s="7">
        <v>52</v>
      </c>
      <c r="B60" s="26" t="s">
        <v>58</v>
      </c>
      <c r="C60" s="27">
        <v>5199</v>
      </c>
      <c r="D60" s="38">
        <v>3.342115256</v>
      </c>
      <c r="E60" s="29">
        <f t="shared" si="10"/>
        <v>1.9040050392593461E-2</v>
      </c>
      <c r="F60" s="29">
        <f t="shared" si="11"/>
        <v>6.3634042892095399E-2</v>
      </c>
      <c r="G60" s="29">
        <f t="shared" si="12"/>
        <v>1.8475724131973192E-2</v>
      </c>
      <c r="H60" s="17" t="b">
        <f t="shared" si="9"/>
        <v>0</v>
      </c>
      <c r="I60" s="30" t="s">
        <v>57</v>
      </c>
      <c r="J60" s="39">
        <v>226</v>
      </c>
      <c r="K60" s="27">
        <v>101</v>
      </c>
      <c r="L60" s="38">
        <v>3.4085134976</v>
      </c>
      <c r="M60" s="32">
        <f t="shared" si="3"/>
        <v>0.11879222334630779</v>
      </c>
      <c r="N60" s="32">
        <f t="shared" si="4"/>
        <v>3.4761222780815788E-2</v>
      </c>
      <c r="O60" s="33">
        <f t="shared" si="5"/>
        <v>2.2376237623762378</v>
      </c>
      <c r="P60" s="34">
        <f t="shared" si="6"/>
        <v>2.1275044827317382</v>
      </c>
      <c r="Q60" s="40">
        <v>1542363</v>
      </c>
      <c r="R60" s="36">
        <f t="shared" si="7"/>
        <v>24251426.920128666</v>
      </c>
      <c r="S60" s="36">
        <f t="shared" si="8"/>
        <v>371067351.47482663</v>
      </c>
      <c r="T60" s="37">
        <v>7771305</v>
      </c>
    </row>
    <row r="61" spans="1:20" ht="14.1" customHeight="1" x14ac:dyDescent="0.2">
      <c r="A61" s="7">
        <v>53</v>
      </c>
      <c r="B61" s="26" t="s">
        <v>59</v>
      </c>
      <c r="C61" s="27">
        <v>2898</v>
      </c>
      <c r="D61" s="38">
        <v>3.4173775789</v>
      </c>
      <c r="E61" s="29">
        <f t="shared" si="10"/>
        <v>1.0613207547169811E-2</v>
      </c>
      <c r="F61" s="29">
        <f t="shared" si="11"/>
        <v>3.6269337511910374E-2</v>
      </c>
      <c r="G61" s="29">
        <f t="shared" si="12"/>
        <v>1.0530562633837035E-2</v>
      </c>
      <c r="H61" s="17" t="b">
        <f t="shared" si="9"/>
        <v>0</v>
      </c>
      <c r="I61" s="30" t="s">
        <v>58</v>
      </c>
      <c r="J61" s="39">
        <v>4731</v>
      </c>
      <c r="K61" s="27">
        <v>5199</v>
      </c>
      <c r="L61" s="38">
        <v>3.342115256</v>
      </c>
      <c r="M61" s="32">
        <f t="shared" si="3"/>
        <v>5.9957409302774325</v>
      </c>
      <c r="N61" s="32">
        <f t="shared" si="4"/>
        <v>1.7544859448066512</v>
      </c>
      <c r="O61" s="33">
        <f t="shared" si="5"/>
        <v>0.90998268897864976</v>
      </c>
      <c r="P61" s="34">
        <f t="shared" si="6"/>
        <v>0.86520007633206275</v>
      </c>
      <c r="Q61" s="40">
        <v>42438896</v>
      </c>
      <c r="R61" s="36">
        <f t="shared" si="7"/>
        <v>1224030234.5276949</v>
      </c>
      <c r="S61" s="36">
        <f t="shared" si="8"/>
        <v>150903325.19916853</v>
      </c>
      <c r="T61" s="37">
        <v>57757913</v>
      </c>
    </row>
    <row r="62" spans="1:20" ht="14.1" customHeight="1" x14ac:dyDescent="0.2">
      <c r="A62" s="7">
        <v>54</v>
      </c>
      <c r="B62" s="26" t="s">
        <v>63</v>
      </c>
      <c r="C62" s="27">
        <v>1422</v>
      </c>
      <c r="D62" s="38">
        <v>3.5177065069000002</v>
      </c>
      <c r="E62" s="29">
        <f t="shared" si="10"/>
        <v>5.2077229579280439E-3</v>
      </c>
      <c r="F62" s="29">
        <f t="shared" si="11"/>
        <v>1.8319240935235997E-2</v>
      </c>
      <c r="G62" s="29">
        <f t="shared" si="12"/>
        <v>5.3188706303087087E-3</v>
      </c>
      <c r="H62" s="17" t="b">
        <f t="shared" si="9"/>
        <v>0</v>
      </c>
      <c r="I62" s="30" t="s">
        <v>59</v>
      </c>
      <c r="J62" s="39">
        <v>3048</v>
      </c>
      <c r="K62" s="27">
        <v>2898</v>
      </c>
      <c r="L62" s="38">
        <v>3.4173775789</v>
      </c>
      <c r="M62" s="32">
        <f t="shared" si="3"/>
        <v>3.4173775789</v>
      </c>
      <c r="N62" s="32">
        <f t="shared" si="4"/>
        <v>1</v>
      </c>
      <c r="O62" s="33">
        <f t="shared" si="5"/>
        <v>1.0517598343685299</v>
      </c>
      <c r="P62" s="34">
        <f t="shared" si="6"/>
        <v>1</v>
      </c>
      <c r="Q62" s="40">
        <v>19852376</v>
      </c>
      <c r="R62" s="36">
        <f t="shared" si="7"/>
        <v>697657475.20000005</v>
      </c>
      <c r="S62" s="36">
        <f t="shared" si="8"/>
        <v>174414368.80000001</v>
      </c>
      <c r="T62" s="37">
        <v>30006880</v>
      </c>
    </row>
    <row r="63" spans="1:20" ht="14.1" customHeight="1" x14ac:dyDescent="0.2">
      <c r="A63" s="7">
        <v>55</v>
      </c>
      <c r="B63" s="26" t="s">
        <v>61</v>
      </c>
      <c r="C63" s="27">
        <v>1517</v>
      </c>
      <c r="D63" s="38">
        <v>3.3663739988999999</v>
      </c>
      <c r="E63" s="29">
        <f t="shared" si="10"/>
        <v>5.5556369389429278E-3</v>
      </c>
      <c r="F63" s="29">
        <f t="shared" si="11"/>
        <v>1.8702351738585858E-2</v>
      </c>
      <c r="G63" s="29">
        <f t="shared" si="12"/>
        <v>5.4301043221027896E-3</v>
      </c>
      <c r="H63" s="17" t="b">
        <f t="shared" si="9"/>
        <v>0</v>
      </c>
      <c r="I63" s="30" t="s">
        <v>60</v>
      </c>
      <c r="J63" s="39">
        <v>1103</v>
      </c>
      <c r="K63" s="27">
        <v>1208</v>
      </c>
      <c r="L63" s="38">
        <v>3.4132840357999998</v>
      </c>
      <c r="M63" s="32">
        <f t="shared" si="3"/>
        <v>1.4227905849711524</v>
      </c>
      <c r="N63" s="32">
        <f t="shared" si="4"/>
        <v>0.41633988405493261</v>
      </c>
      <c r="O63" s="33">
        <f t="shared" si="5"/>
        <v>0.91307947019867552</v>
      </c>
      <c r="P63" s="34">
        <f t="shared" si="6"/>
        <v>0.86814445690149666</v>
      </c>
      <c r="Q63" s="40">
        <v>6900708</v>
      </c>
      <c r="R63" s="36">
        <f t="shared" si="7"/>
        <v>290462632.33482504</v>
      </c>
      <c r="S63" s="36">
        <f t="shared" si="8"/>
        <v>151416867.47769335</v>
      </c>
      <c r="T63" s="37">
        <v>12397000</v>
      </c>
    </row>
    <row r="64" spans="1:20" ht="14.1" customHeight="1" x14ac:dyDescent="0.2">
      <c r="A64" s="7">
        <v>56</v>
      </c>
      <c r="B64" s="26" t="s">
        <v>62</v>
      </c>
      <c r="C64" s="27">
        <v>15524</v>
      </c>
      <c r="D64" s="38">
        <v>3.3788062646000001</v>
      </c>
      <c r="E64" s="29">
        <f t="shared" si="10"/>
        <v>5.6852806750263683E-2</v>
      </c>
      <c r="F64" s="29">
        <f t="shared" si="11"/>
        <v>0.1920946196078841</v>
      </c>
      <c r="G64" s="29">
        <f t="shared" si="12"/>
        <v>5.5773404263026342E-2</v>
      </c>
      <c r="H64" s="17" t="b">
        <f t="shared" si="9"/>
        <v>0</v>
      </c>
      <c r="I64" s="30" t="s">
        <v>61</v>
      </c>
      <c r="J64" s="39">
        <v>1613</v>
      </c>
      <c r="K64" s="27">
        <v>1517</v>
      </c>
      <c r="L64" s="38">
        <v>3.3663739988999999</v>
      </c>
      <c r="M64" s="32">
        <f t="shared" si="3"/>
        <v>1.7621771415912006</v>
      </c>
      <c r="N64" s="32">
        <f t="shared" si="4"/>
        <v>0.51565187074189722</v>
      </c>
      <c r="O64" s="33">
        <f t="shared" si="5"/>
        <v>1.063282794990112</v>
      </c>
      <c r="P64" s="34">
        <f t="shared" si="6"/>
        <v>1.0109558857878429</v>
      </c>
      <c r="Q64" s="40">
        <v>9952680</v>
      </c>
      <c r="R64" s="36">
        <f t="shared" si="7"/>
        <v>359748382.22394878</v>
      </c>
      <c r="S64" s="36">
        <f t="shared" si="8"/>
        <v>176325232.70433152</v>
      </c>
      <c r="T64" s="37">
        <v>16579573</v>
      </c>
    </row>
    <row r="65" spans="1:20" ht="14.1" customHeight="1" x14ac:dyDescent="0.2">
      <c r="A65" s="7">
        <v>57</v>
      </c>
      <c r="B65" s="26" t="s">
        <v>22</v>
      </c>
      <c r="C65" s="27">
        <v>1759</v>
      </c>
      <c r="D65" s="38">
        <v>3.5345292061000002</v>
      </c>
      <c r="E65" s="29">
        <f t="shared" si="10"/>
        <v>6.4419020274229461E-3</v>
      </c>
      <c r="F65" s="29">
        <f t="shared" si="11"/>
        <v>2.2769090858761207E-2</v>
      </c>
      <c r="G65" s="29">
        <f t="shared" si="12"/>
        <v>6.6108551700171918E-3</v>
      </c>
      <c r="H65" s="17" t="b">
        <f t="shared" si="9"/>
        <v>0</v>
      </c>
      <c r="I65" s="30" t="s">
        <v>62</v>
      </c>
      <c r="J65" s="39">
        <v>12750</v>
      </c>
      <c r="K65" s="27">
        <v>15524</v>
      </c>
      <c r="L65" s="38">
        <v>3.3788062646000001</v>
      </c>
      <c r="M65" s="32">
        <f t="shared" si="3"/>
        <v>18.099581936387303</v>
      </c>
      <c r="N65" s="32">
        <f t="shared" si="4"/>
        <v>5.2963365968513409</v>
      </c>
      <c r="O65" s="33">
        <f t="shared" si="5"/>
        <v>0.82130894099458907</v>
      </c>
      <c r="P65" s="34">
        <f t="shared" si="6"/>
        <v>0.78089019389839875</v>
      </c>
      <c r="Q65" s="40">
        <v>103405170</v>
      </c>
      <c r="R65" s="36">
        <f t="shared" si="7"/>
        <v>3695028817.968667</v>
      </c>
      <c r="S65" s="36">
        <f t="shared" si="8"/>
        <v>136198470.27089885</v>
      </c>
      <c r="T65" s="37">
        <v>144508469</v>
      </c>
    </row>
    <row r="66" spans="1:20" ht="14.1" customHeight="1" x14ac:dyDescent="0.2">
      <c r="A66" s="7">
        <v>58</v>
      </c>
      <c r="B66" s="26" t="s">
        <v>27</v>
      </c>
      <c r="C66" s="27">
        <v>8418</v>
      </c>
      <c r="D66" s="38">
        <v>3.3799247026999999</v>
      </c>
      <c r="E66" s="29">
        <f t="shared" si="10"/>
        <v>3.0828840970350404E-2</v>
      </c>
      <c r="F66" s="29">
        <f t="shared" si="11"/>
        <v>0.10419916115129717</v>
      </c>
      <c r="G66" s="29">
        <f t="shared" si="12"/>
        <v>3.0253538337629757E-2</v>
      </c>
      <c r="H66" s="17" t="b">
        <f t="shared" si="9"/>
        <v>0</v>
      </c>
      <c r="I66" s="30" t="s">
        <v>63</v>
      </c>
      <c r="J66" s="39">
        <v>1687</v>
      </c>
      <c r="K66" s="27">
        <v>1422</v>
      </c>
      <c r="L66" s="38">
        <v>3.5177065069000002</v>
      </c>
      <c r="M66" s="32">
        <f t="shared" si="3"/>
        <v>1.7260795903422361</v>
      </c>
      <c r="N66" s="32">
        <f t="shared" si="4"/>
        <v>0.50508893164150559</v>
      </c>
      <c r="O66" s="33">
        <f t="shared" si="5"/>
        <v>1.1863572433192686</v>
      </c>
      <c r="P66" s="34">
        <f t="shared" si="6"/>
        <v>1.1279735207149739</v>
      </c>
      <c r="Q66" s="40">
        <v>10407263</v>
      </c>
      <c r="R66" s="36">
        <f t="shared" si="7"/>
        <v>352379068.80047822</v>
      </c>
      <c r="S66" s="36">
        <f t="shared" si="8"/>
        <v>196734789.63861591</v>
      </c>
      <c r="T66" s="37">
        <v>17285112</v>
      </c>
    </row>
    <row r="67" spans="1:20" ht="18" customHeight="1" x14ac:dyDescent="0.2">
      <c r="B67" s="42" t="s">
        <v>81</v>
      </c>
      <c r="C67" s="43">
        <f>SUM(C9:C66)</f>
        <v>273056</v>
      </c>
      <c r="D67" s="43">
        <f>SUM(D9:D66)</f>
        <v>197.73837461260004</v>
      </c>
      <c r="E67" s="44">
        <f t="shared" ref="E67:G67" si="13">SUM(E9:E66)</f>
        <v>1</v>
      </c>
      <c r="F67" s="44">
        <f t="shared" si="13"/>
        <v>3.4441975014106978</v>
      </c>
      <c r="G67" s="44">
        <f t="shared" si="13"/>
        <v>1.0000000000000002</v>
      </c>
    </row>
    <row r="69" spans="1:20" x14ac:dyDescent="0.2">
      <c r="B69" s="163" t="s">
        <v>82</v>
      </c>
      <c r="C69" s="163"/>
      <c r="D69" s="163"/>
      <c r="E69" s="163"/>
      <c r="F69" s="163"/>
      <c r="G69" s="163"/>
    </row>
  </sheetData>
  <sortState ref="A9:G66">
    <sortCondition ref="A9"/>
  </sortState>
  <mergeCells count="5">
    <mergeCell ref="B1:G1"/>
    <mergeCell ref="B2:G2"/>
    <mergeCell ref="B3:G3"/>
    <mergeCell ref="B5:G5"/>
    <mergeCell ref="B69:G69"/>
  </mergeCells>
  <printOptions horizontalCentered="1"/>
  <pageMargins left="0.31496062992125984" right="0.31496062992125984" top="0.31496062992125984" bottom="0.31496062992125984" header="0.31496062992125984" footer="0.19685039370078741"/>
  <pageSetup scale="80" orientation="portrait" r:id="rId1"/>
  <headerFooter>
    <oddFooter>&amp;L&amp;7&amp;F&amp;A&amp;R&amp;7&amp;D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37" workbookViewId="0">
      <selection activeCell="B65" sqref="B65"/>
    </sheetView>
  </sheetViews>
  <sheetFormatPr baseColWidth="10" defaultRowHeight="12.75" x14ac:dyDescent="0.2"/>
  <cols>
    <col min="1" max="1" width="3.42578125" style="123" bestFit="1" customWidth="1"/>
    <col min="2" max="2" width="26.42578125" style="123" customWidth="1"/>
    <col min="3" max="4" width="14.85546875" style="123" bestFit="1" customWidth="1"/>
    <col min="5" max="6" width="16.5703125" style="146" bestFit="1" customWidth="1"/>
    <col min="7" max="7" width="14.5703125" style="147" bestFit="1" customWidth="1"/>
    <col min="8" max="8" width="13.5703125" style="147" bestFit="1" customWidth="1"/>
    <col min="9" max="9" width="11.7109375" style="123" bestFit="1" customWidth="1"/>
    <col min="10" max="16384" width="11.42578125" style="123"/>
  </cols>
  <sheetData>
    <row r="1" spans="1:9" x14ac:dyDescent="0.2">
      <c r="A1" s="164" t="s">
        <v>66</v>
      </c>
      <c r="B1" s="164"/>
      <c r="C1" s="164"/>
      <c r="D1" s="164"/>
      <c r="E1" s="164"/>
      <c r="F1" s="164"/>
      <c r="G1" s="164"/>
      <c r="H1" s="164"/>
    </row>
    <row r="2" spans="1:9" x14ac:dyDescent="0.2">
      <c r="A2" s="165" t="s">
        <v>1</v>
      </c>
      <c r="B2" s="165"/>
      <c r="C2" s="165"/>
      <c r="D2" s="165"/>
      <c r="E2" s="165"/>
      <c r="F2" s="165"/>
      <c r="G2" s="165"/>
      <c r="H2" s="165"/>
    </row>
    <row r="3" spans="1:9" x14ac:dyDescent="0.2">
      <c r="A3" s="166" t="s">
        <v>67</v>
      </c>
      <c r="B3" s="166"/>
      <c r="C3" s="166"/>
      <c r="D3" s="166"/>
      <c r="E3" s="166"/>
      <c r="F3" s="166"/>
      <c r="G3" s="166"/>
      <c r="H3" s="166"/>
    </row>
    <row r="4" spans="1:9" ht="22.5" customHeight="1" x14ac:dyDescent="0.2">
      <c r="A4" s="166" t="s">
        <v>91</v>
      </c>
      <c r="B4" s="166"/>
      <c r="C4" s="166"/>
      <c r="D4" s="166"/>
      <c r="E4" s="166"/>
      <c r="F4" s="166"/>
      <c r="G4" s="166"/>
      <c r="H4" s="166"/>
    </row>
    <row r="5" spans="1:9" ht="38.25" x14ac:dyDescent="0.2">
      <c r="A5" s="167" t="s">
        <v>89</v>
      </c>
      <c r="B5" s="168" t="s">
        <v>85</v>
      </c>
      <c r="C5" s="124" t="s">
        <v>92</v>
      </c>
      <c r="D5" s="125" t="s">
        <v>93</v>
      </c>
      <c r="E5" s="126" t="s">
        <v>94</v>
      </c>
      <c r="F5" s="127" t="s">
        <v>95</v>
      </c>
      <c r="G5" s="128" t="s">
        <v>96</v>
      </c>
      <c r="H5" s="128" t="s">
        <v>97</v>
      </c>
    </row>
    <row r="6" spans="1:9" x14ac:dyDescent="0.2">
      <c r="A6" s="167"/>
      <c r="B6" s="168"/>
      <c r="C6" s="129"/>
      <c r="D6" s="130"/>
      <c r="E6" s="131" t="s">
        <v>98</v>
      </c>
      <c r="F6" s="132" t="s">
        <v>99</v>
      </c>
      <c r="G6" s="133" t="s">
        <v>100</v>
      </c>
      <c r="H6" s="133" t="s">
        <v>5</v>
      </c>
    </row>
    <row r="7" spans="1:9" x14ac:dyDescent="0.2">
      <c r="A7" s="134">
        <v>1</v>
      </c>
      <c r="B7" s="135" t="s">
        <v>6</v>
      </c>
      <c r="C7" s="136">
        <v>1527199.05</v>
      </c>
      <c r="D7" s="136">
        <v>1823877.86</v>
      </c>
      <c r="E7" s="137">
        <f t="shared" ref="E7:E38" si="0">+C7+D7</f>
        <v>3351076.91</v>
      </c>
      <c r="F7" s="138">
        <v>22047990.25</v>
      </c>
      <c r="G7" s="139">
        <f t="shared" ref="G7:G38" si="1">+E7/F7</f>
        <v>0.15199013025688363</v>
      </c>
      <c r="H7" s="139">
        <f t="shared" ref="H7:H38" si="2">+G7/$G$65</f>
        <v>1.3787090016439513E-2</v>
      </c>
      <c r="I7" s="140"/>
    </row>
    <row r="8" spans="1:9" x14ac:dyDescent="0.2">
      <c r="A8" s="134">
        <v>2</v>
      </c>
      <c r="B8" s="135" t="s">
        <v>7</v>
      </c>
      <c r="C8" s="138">
        <v>357253</v>
      </c>
      <c r="D8" s="138">
        <v>366118.08</v>
      </c>
      <c r="E8" s="137">
        <f t="shared" si="0"/>
        <v>723371.08000000007</v>
      </c>
      <c r="F8" s="138">
        <v>11528858.359999999</v>
      </c>
      <c r="G8" s="139">
        <f t="shared" si="1"/>
        <v>6.2744380875540573E-2</v>
      </c>
      <c r="H8" s="139">
        <f t="shared" si="2"/>
        <v>5.6915697466327101E-3</v>
      </c>
      <c r="I8" s="140"/>
    </row>
    <row r="9" spans="1:9" x14ac:dyDescent="0.2">
      <c r="A9" s="134">
        <v>3</v>
      </c>
      <c r="B9" s="135" t="s">
        <v>8</v>
      </c>
      <c r="C9" s="138">
        <v>881035</v>
      </c>
      <c r="D9" s="138">
        <v>999229</v>
      </c>
      <c r="E9" s="137">
        <f t="shared" si="0"/>
        <v>1880264</v>
      </c>
      <c r="F9" s="138">
        <v>69656974.739999995</v>
      </c>
      <c r="G9" s="139">
        <f t="shared" si="1"/>
        <v>2.6993190660637066E-2</v>
      </c>
      <c r="H9" s="139">
        <f t="shared" si="2"/>
        <v>2.448563922144955E-3</v>
      </c>
      <c r="I9" s="140"/>
    </row>
    <row r="10" spans="1:9" x14ac:dyDescent="0.2">
      <c r="A10" s="134">
        <v>4</v>
      </c>
      <c r="B10" s="135" t="s">
        <v>9</v>
      </c>
      <c r="C10" s="138">
        <v>576311.9</v>
      </c>
      <c r="D10" s="138">
        <v>222527.3</v>
      </c>
      <c r="E10" s="137">
        <f t="shared" si="0"/>
        <v>798839.2</v>
      </c>
      <c r="F10" s="138">
        <v>5232138.6399999997</v>
      </c>
      <c r="G10" s="139">
        <f t="shared" si="1"/>
        <v>0.1526792875656674</v>
      </c>
      <c r="H10" s="139">
        <f t="shared" si="2"/>
        <v>1.384960377200792E-2</v>
      </c>
      <c r="I10" s="140"/>
    </row>
    <row r="11" spans="1:9" s="141" customFormat="1" x14ac:dyDescent="0.2">
      <c r="A11" s="134">
        <v>5</v>
      </c>
      <c r="B11" s="135" t="s">
        <v>10</v>
      </c>
      <c r="C11" s="138">
        <v>1991930</v>
      </c>
      <c r="D11" s="138">
        <v>1411256.2</v>
      </c>
      <c r="E11" s="137">
        <f t="shared" si="0"/>
        <v>3403186.2</v>
      </c>
      <c r="F11" s="138">
        <v>50089852.419999994</v>
      </c>
      <c r="G11" s="139">
        <f t="shared" si="1"/>
        <v>6.7941629603228137E-2</v>
      </c>
      <c r="H11" s="139">
        <f t="shared" si="2"/>
        <v>6.1630144116602862E-3</v>
      </c>
      <c r="I11" s="140"/>
    </row>
    <row r="12" spans="1:9" x14ac:dyDescent="0.2">
      <c r="A12" s="134">
        <v>6</v>
      </c>
      <c r="B12" s="135" t="s">
        <v>11</v>
      </c>
      <c r="C12" s="138">
        <v>1189829</v>
      </c>
      <c r="D12" s="138">
        <v>1957147.89</v>
      </c>
      <c r="E12" s="137">
        <f t="shared" si="0"/>
        <v>3146976.8899999997</v>
      </c>
      <c r="F12" s="138">
        <v>25270616.380000003</v>
      </c>
      <c r="G12" s="139">
        <f t="shared" si="1"/>
        <v>0.12453106970871596</v>
      </c>
      <c r="H12" s="139">
        <f t="shared" si="2"/>
        <v>1.1296266836640936E-2</v>
      </c>
      <c r="I12" s="140"/>
    </row>
    <row r="13" spans="1:9" x14ac:dyDescent="0.2">
      <c r="A13" s="134">
        <v>7</v>
      </c>
      <c r="B13" s="135" t="s">
        <v>12</v>
      </c>
      <c r="C13" s="138">
        <v>893070</v>
      </c>
      <c r="D13" s="138">
        <v>1115950.43</v>
      </c>
      <c r="E13" s="137">
        <f t="shared" si="0"/>
        <v>2009020.43</v>
      </c>
      <c r="F13" s="138">
        <v>15234477.93</v>
      </c>
      <c r="G13" s="139">
        <f t="shared" si="1"/>
        <v>0.13187327056635145</v>
      </c>
      <c r="H13" s="139">
        <f t="shared" si="2"/>
        <v>1.1962281030930473E-2</v>
      </c>
      <c r="I13" s="140"/>
    </row>
    <row r="14" spans="1:9" x14ac:dyDescent="0.2">
      <c r="A14" s="134">
        <v>8</v>
      </c>
      <c r="B14" s="135" t="s">
        <v>13</v>
      </c>
      <c r="C14" s="138">
        <v>2298508</v>
      </c>
      <c r="D14" s="138">
        <v>1589689.92</v>
      </c>
      <c r="E14" s="137">
        <f t="shared" si="0"/>
        <v>3888197.92</v>
      </c>
      <c r="F14" s="138">
        <v>21383415.419999998</v>
      </c>
      <c r="G14" s="139">
        <f t="shared" si="1"/>
        <v>0.18183240813641735</v>
      </c>
      <c r="H14" s="139">
        <f t="shared" si="2"/>
        <v>1.6494095864288631E-2</v>
      </c>
      <c r="I14" s="140"/>
    </row>
    <row r="15" spans="1:9" x14ac:dyDescent="0.2">
      <c r="A15" s="134">
        <v>9</v>
      </c>
      <c r="B15" s="135" t="s">
        <v>14</v>
      </c>
      <c r="C15" s="138">
        <v>6881967</v>
      </c>
      <c r="D15" s="138">
        <v>4786816.57</v>
      </c>
      <c r="E15" s="137">
        <f t="shared" si="0"/>
        <v>11668783.57</v>
      </c>
      <c r="F15" s="138">
        <v>33851071.659999996</v>
      </c>
      <c r="G15" s="139">
        <f t="shared" si="1"/>
        <v>0.34470942861724457</v>
      </c>
      <c r="H15" s="139">
        <f t="shared" si="2"/>
        <v>3.1268740370371119E-2</v>
      </c>
      <c r="I15" s="140"/>
    </row>
    <row r="16" spans="1:9" x14ac:dyDescent="0.2">
      <c r="A16" s="134">
        <v>10</v>
      </c>
      <c r="B16" s="135" t="s">
        <v>15</v>
      </c>
      <c r="C16" s="138">
        <v>7721158.4100000001</v>
      </c>
      <c r="D16" s="138">
        <v>9874745.2599999998</v>
      </c>
      <c r="E16" s="137">
        <f t="shared" si="0"/>
        <v>17595903.670000002</v>
      </c>
      <c r="F16" s="138">
        <v>15603996.689999999</v>
      </c>
      <c r="G16" s="139">
        <f t="shared" si="1"/>
        <v>1.1276536402546495</v>
      </c>
      <c r="H16" s="139">
        <f t="shared" si="2"/>
        <v>0.10228994619111083</v>
      </c>
      <c r="I16" s="140"/>
    </row>
    <row r="17" spans="1:9" x14ac:dyDescent="0.2">
      <c r="A17" s="134">
        <v>11</v>
      </c>
      <c r="B17" s="135" t="s">
        <v>16</v>
      </c>
      <c r="C17" s="138">
        <v>2783112.59</v>
      </c>
      <c r="D17" s="138">
        <v>2916633.97</v>
      </c>
      <c r="E17" s="137">
        <f t="shared" si="0"/>
        <v>5699746.5600000005</v>
      </c>
      <c r="F17" s="138">
        <v>19167647.169999998</v>
      </c>
      <c r="G17" s="139">
        <f t="shared" si="1"/>
        <v>0.2973628692895019</v>
      </c>
      <c r="H17" s="139">
        <f t="shared" si="2"/>
        <v>2.6973913631838743E-2</v>
      </c>
      <c r="I17" s="140"/>
    </row>
    <row r="18" spans="1:9" x14ac:dyDescent="0.2">
      <c r="A18" s="134">
        <v>12</v>
      </c>
      <c r="B18" s="135" t="s">
        <v>17</v>
      </c>
      <c r="C18" s="138">
        <v>2158557.37</v>
      </c>
      <c r="D18" s="138">
        <v>1767436.97</v>
      </c>
      <c r="E18" s="137">
        <f t="shared" si="0"/>
        <v>3925994.34</v>
      </c>
      <c r="F18" s="138">
        <v>43028789.270000003</v>
      </c>
      <c r="G18" s="139">
        <f t="shared" si="1"/>
        <v>9.1241106398901928E-2</v>
      </c>
      <c r="H18" s="139">
        <f t="shared" si="2"/>
        <v>8.2765199621521058E-3</v>
      </c>
      <c r="I18" s="140"/>
    </row>
    <row r="19" spans="1:9" x14ac:dyDescent="0.2">
      <c r="A19" s="134">
        <v>13</v>
      </c>
      <c r="B19" s="135" t="s">
        <v>18</v>
      </c>
      <c r="C19" s="138">
        <v>7090735.1200000001</v>
      </c>
      <c r="D19" s="138">
        <v>4843650.5</v>
      </c>
      <c r="E19" s="137">
        <f t="shared" si="0"/>
        <v>11934385.620000001</v>
      </c>
      <c r="F19" s="138">
        <v>67914713.270000011</v>
      </c>
      <c r="G19" s="139">
        <f t="shared" si="1"/>
        <v>0.17572606943879687</v>
      </c>
      <c r="H19" s="139">
        <f t="shared" si="2"/>
        <v>1.5940187257508232E-2</v>
      </c>
      <c r="I19" s="140"/>
    </row>
    <row r="20" spans="1:9" x14ac:dyDescent="0.2">
      <c r="A20" s="134">
        <v>14</v>
      </c>
      <c r="B20" s="135" t="s">
        <v>19</v>
      </c>
      <c r="C20" s="138">
        <v>29267681.899999999</v>
      </c>
      <c r="D20" s="138">
        <v>24847308.32</v>
      </c>
      <c r="E20" s="137">
        <f t="shared" si="0"/>
        <v>54114990.219999999</v>
      </c>
      <c r="F20" s="138">
        <v>201675727.75999999</v>
      </c>
      <c r="G20" s="139">
        <f t="shared" si="1"/>
        <v>0.26832673827957332</v>
      </c>
      <c r="H20" s="139">
        <f t="shared" si="2"/>
        <v>2.4340033712883378E-2</v>
      </c>
      <c r="I20" s="140"/>
    </row>
    <row r="21" spans="1:9" x14ac:dyDescent="0.2">
      <c r="A21" s="134">
        <v>15</v>
      </c>
      <c r="B21" s="135" t="s">
        <v>20</v>
      </c>
      <c r="C21" s="138">
        <v>1619656</v>
      </c>
      <c r="D21" s="138">
        <v>312644.8</v>
      </c>
      <c r="E21" s="137">
        <f t="shared" si="0"/>
        <v>1932300.8</v>
      </c>
      <c r="F21" s="138">
        <v>23491620.68</v>
      </c>
      <c r="G21" s="139">
        <f t="shared" si="1"/>
        <v>8.2254895322956489E-2</v>
      </c>
      <c r="H21" s="139">
        <f t="shared" si="2"/>
        <v>7.4613768946293095E-3</v>
      </c>
      <c r="I21" s="140"/>
    </row>
    <row r="22" spans="1:9" x14ac:dyDescent="0.2">
      <c r="A22" s="134">
        <v>16</v>
      </c>
      <c r="B22" s="135" t="s">
        <v>21</v>
      </c>
      <c r="C22" s="138">
        <v>3002166</v>
      </c>
      <c r="D22" s="138">
        <v>2638070.2000000002</v>
      </c>
      <c r="E22" s="137">
        <f t="shared" si="0"/>
        <v>5640236.2000000002</v>
      </c>
      <c r="F22" s="138">
        <v>58954594.910000004</v>
      </c>
      <c r="G22" s="139">
        <f t="shared" si="1"/>
        <v>9.5670849890672247E-2</v>
      </c>
      <c r="H22" s="139">
        <f t="shared" si="2"/>
        <v>8.6783438974796998E-3</v>
      </c>
      <c r="I22" s="140"/>
    </row>
    <row r="23" spans="1:9" s="141" customFormat="1" x14ac:dyDescent="0.2">
      <c r="A23" s="134">
        <v>17</v>
      </c>
      <c r="B23" s="135" t="s">
        <v>22</v>
      </c>
      <c r="C23" s="138">
        <v>2845854</v>
      </c>
      <c r="D23" s="138">
        <v>1307191.83</v>
      </c>
      <c r="E23" s="137">
        <f t="shared" si="0"/>
        <v>4153045.83</v>
      </c>
      <c r="F23" s="138">
        <v>38088365.299999997</v>
      </c>
      <c r="G23" s="139">
        <f t="shared" si="1"/>
        <v>0.10903712452054225</v>
      </c>
      <c r="H23" s="139">
        <f t="shared" si="2"/>
        <v>9.8908044118236772E-3</v>
      </c>
      <c r="I23" s="140"/>
    </row>
    <row r="24" spans="1:9" x14ac:dyDescent="0.2">
      <c r="A24" s="134">
        <v>18</v>
      </c>
      <c r="B24" s="135" t="s">
        <v>23</v>
      </c>
      <c r="C24" s="138">
        <v>1131757</v>
      </c>
      <c r="D24" s="138">
        <v>995053.8</v>
      </c>
      <c r="E24" s="137">
        <f t="shared" si="0"/>
        <v>2126810.7999999998</v>
      </c>
      <c r="F24" s="138">
        <v>46974004.299999997</v>
      </c>
      <c r="G24" s="139">
        <f t="shared" si="1"/>
        <v>4.5276335958439891E-2</v>
      </c>
      <c r="H24" s="139">
        <f t="shared" si="2"/>
        <v>4.1070358872549008E-3</v>
      </c>
      <c r="I24" s="140"/>
    </row>
    <row r="25" spans="1:9" x14ac:dyDescent="0.2">
      <c r="A25" s="134">
        <v>19</v>
      </c>
      <c r="B25" s="135" t="s">
        <v>24</v>
      </c>
      <c r="C25" s="138">
        <v>696930.3</v>
      </c>
      <c r="D25" s="138">
        <v>298207.5</v>
      </c>
      <c r="E25" s="137">
        <f t="shared" si="0"/>
        <v>995137.8</v>
      </c>
      <c r="F25" s="138">
        <v>19473288</v>
      </c>
      <c r="G25" s="139">
        <f t="shared" si="1"/>
        <v>5.1102710543797232E-2</v>
      </c>
      <c r="H25" s="139">
        <f t="shared" si="2"/>
        <v>4.6355488291285E-3</v>
      </c>
      <c r="I25" s="140"/>
    </row>
    <row r="26" spans="1:9" x14ac:dyDescent="0.2">
      <c r="A26" s="134">
        <v>20</v>
      </c>
      <c r="B26" s="135" t="s">
        <v>25</v>
      </c>
      <c r="C26" s="138">
        <v>495135</v>
      </c>
      <c r="D26" s="138">
        <v>547847.26</v>
      </c>
      <c r="E26" s="137">
        <f t="shared" si="0"/>
        <v>1042982.26</v>
      </c>
      <c r="F26" s="138">
        <v>8122676.0800000001</v>
      </c>
      <c r="G26" s="139">
        <f t="shared" si="1"/>
        <v>0.12840377355045285</v>
      </c>
      <c r="H26" s="139">
        <f t="shared" si="2"/>
        <v>1.1647561465988223E-2</v>
      </c>
      <c r="I26" s="140"/>
    </row>
    <row r="27" spans="1:9" x14ac:dyDescent="0.2">
      <c r="A27" s="134">
        <v>21</v>
      </c>
      <c r="B27" s="135" t="s">
        <v>26</v>
      </c>
      <c r="C27" s="138">
        <v>15781524.630000001</v>
      </c>
      <c r="D27" s="138">
        <v>14855607.74</v>
      </c>
      <c r="E27" s="137">
        <f t="shared" si="0"/>
        <v>30637132.370000001</v>
      </c>
      <c r="F27" s="138">
        <v>112596717.3</v>
      </c>
      <c r="G27" s="139">
        <f t="shared" si="1"/>
        <v>0.27209614191833992</v>
      </c>
      <c r="H27" s="139">
        <f t="shared" si="2"/>
        <v>2.4681957936437467E-2</v>
      </c>
      <c r="I27" s="140"/>
    </row>
    <row r="28" spans="1:9" x14ac:dyDescent="0.2">
      <c r="A28" s="134">
        <v>22</v>
      </c>
      <c r="B28" s="135" t="s">
        <v>27</v>
      </c>
      <c r="C28" s="138">
        <v>995961.08</v>
      </c>
      <c r="D28" s="138">
        <v>1656305.31</v>
      </c>
      <c r="E28" s="137">
        <f t="shared" si="0"/>
        <v>2652266.39</v>
      </c>
      <c r="F28" s="138">
        <v>29502420.07</v>
      </c>
      <c r="G28" s="139">
        <f t="shared" si="1"/>
        <v>8.9899960196722944E-2</v>
      </c>
      <c r="H28" s="139">
        <f t="shared" si="2"/>
        <v>8.1548640139441787E-3</v>
      </c>
      <c r="I28" s="140"/>
    </row>
    <row r="29" spans="1:9" x14ac:dyDescent="0.2">
      <c r="A29" s="134">
        <v>23</v>
      </c>
      <c r="B29" s="135" t="s">
        <v>28</v>
      </c>
      <c r="C29" s="138">
        <v>6361971</v>
      </c>
      <c r="D29" s="138">
        <v>4133015.3</v>
      </c>
      <c r="E29" s="137">
        <f t="shared" si="0"/>
        <v>10494986.300000001</v>
      </c>
      <c r="F29" s="138">
        <v>31001995.390000001</v>
      </c>
      <c r="G29" s="139">
        <f t="shared" si="1"/>
        <v>0.33852615510630202</v>
      </c>
      <c r="H29" s="139">
        <f t="shared" si="2"/>
        <v>3.0707852973620102E-2</v>
      </c>
      <c r="I29" s="140"/>
    </row>
    <row r="30" spans="1:9" x14ac:dyDescent="0.2">
      <c r="A30" s="134">
        <v>24</v>
      </c>
      <c r="B30" s="135" t="s">
        <v>29</v>
      </c>
      <c r="C30" s="138">
        <v>1254049.5</v>
      </c>
      <c r="D30" s="138">
        <v>1790140</v>
      </c>
      <c r="E30" s="137">
        <f t="shared" si="0"/>
        <v>3044189.5</v>
      </c>
      <c r="F30" s="138">
        <v>23085382.239999998</v>
      </c>
      <c r="G30" s="139">
        <f t="shared" si="1"/>
        <v>0.13186654084182062</v>
      </c>
      <c r="H30" s="139">
        <f t="shared" si="2"/>
        <v>1.1961670574726932E-2</v>
      </c>
      <c r="I30" s="140"/>
    </row>
    <row r="31" spans="1:9" x14ac:dyDescent="0.2">
      <c r="A31" s="134">
        <v>25</v>
      </c>
      <c r="B31" s="135" t="s">
        <v>30</v>
      </c>
      <c r="C31" s="138">
        <v>2055703</v>
      </c>
      <c r="D31" s="138">
        <v>1384917.65</v>
      </c>
      <c r="E31" s="137">
        <f t="shared" si="0"/>
        <v>3440620.65</v>
      </c>
      <c r="F31" s="138">
        <v>17233829.280000001</v>
      </c>
      <c r="G31" s="139">
        <f t="shared" si="1"/>
        <v>0.19964342190582496</v>
      </c>
      <c r="H31" s="139">
        <f t="shared" si="2"/>
        <v>1.8109740575611884E-2</v>
      </c>
      <c r="I31" s="140"/>
    </row>
    <row r="32" spans="1:9" x14ac:dyDescent="0.2">
      <c r="A32" s="134">
        <v>26</v>
      </c>
      <c r="B32" s="135" t="s">
        <v>31</v>
      </c>
      <c r="C32" s="138">
        <v>11326871.76</v>
      </c>
      <c r="D32" s="138">
        <v>12051341.220000001</v>
      </c>
      <c r="E32" s="137">
        <f t="shared" si="0"/>
        <v>23378212.98</v>
      </c>
      <c r="F32" s="138">
        <v>112133925.56</v>
      </c>
      <c r="G32" s="139">
        <f t="shared" si="1"/>
        <v>0.20848474592545069</v>
      </c>
      <c r="H32" s="139">
        <f t="shared" si="2"/>
        <v>1.8911740876006836E-2</v>
      </c>
      <c r="I32" s="140"/>
    </row>
    <row r="33" spans="1:9" x14ac:dyDescent="0.2">
      <c r="A33" s="134">
        <v>27</v>
      </c>
      <c r="B33" s="135" t="s">
        <v>32</v>
      </c>
      <c r="C33" s="138">
        <v>1610677.97</v>
      </c>
      <c r="D33" s="138">
        <v>4325136.7699999996</v>
      </c>
      <c r="E33" s="137">
        <f t="shared" si="0"/>
        <v>5935814.7399999993</v>
      </c>
      <c r="F33" s="138">
        <v>38891528.470000006</v>
      </c>
      <c r="G33" s="139">
        <f t="shared" si="1"/>
        <v>0.15262487676663941</v>
      </c>
      <c r="H33" s="139">
        <f t="shared" si="2"/>
        <v>1.3844668145051107E-2</v>
      </c>
      <c r="I33" s="140"/>
    </row>
    <row r="34" spans="1:9" x14ac:dyDescent="0.2">
      <c r="A34" s="134">
        <v>28</v>
      </c>
      <c r="B34" s="135" t="s">
        <v>33</v>
      </c>
      <c r="C34" s="138">
        <v>310118</v>
      </c>
      <c r="D34" s="138">
        <v>268796.5</v>
      </c>
      <c r="E34" s="137">
        <f t="shared" si="0"/>
        <v>578914.5</v>
      </c>
      <c r="F34" s="138">
        <v>14771944</v>
      </c>
      <c r="G34" s="139">
        <f t="shared" si="1"/>
        <v>3.9190136382861999E-2</v>
      </c>
      <c r="H34" s="139">
        <f t="shared" si="2"/>
        <v>3.5549541088875317E-3</v>
      </c>
      <c r="I34" s="140"/>
    </row>
    <row r="35" spans="1:9" x14ac:dyDescent="0.2">
      <c r="A35" s="134">
        <v>29</v>
      </c>
      <c r="B35" s="135" t="s">
        <v>34</v>
      </c>
      <c r="C35" s="138">
        <v>2282813</v>
      </c>
      <c r="D35" s="138">
        <v>1359685.78</v>
      </c>
      <c r="E35" s="137">
        <f t="shared" si="0"/>
        <v>3642498.7800000003</v>
      </c>
      <c r="F35" s="138">
        <v>14563629.850000001</v>
      </c>
      <c r="G35" s="139">
        <f t="shared" si="1"/>
        <v>0.25010926654387605</v>
      </c>
      <c r="H35" s="139">
        <f t="shared" si="2"/>
        <v>2.268751902480793E-2</v>
      </c>
      <c r="I35" s="140"/>
    </row>
    <row r="36" spans="1:9" x14ac:dyDescent="0.2">
      <c r="A36" s="134">
        <v>30</v>
      </c>
      <c r="B36" s="135" t="s">
        <v>35</v>
      </c>
      <c r="C36" s="138">
        <v>635760142.75999999</v>
      </c>
      <c r="D36" s="138">
        <v>245412448.59</v>
      </c>
      <c r="E36" s="137">
        <f t="shared" si="0"/>
        <v>881172591.35000002</v>
      </c>
      <c r="F36" s="138">
        <v>1287936802.3399999</v>
      </c>
      <c r="G36" s="139">
        <f t="shared" si="1"/>
        <v>0.68417378069252577</v>
      </c>
      <c r="H36" s="139">
        <f t="shared" si="2"/>
        <v>6.206169759413302E-2</v>
      </c>
      <c r="I36" s="140"/>
    </row>
    <row r="37" spans="1:9" x14ac:dyDescent="0.2">
      <c r="A37" s="134">
        <v>31</v>
      </c>
      <c r="B37" s="142" t="s">
        <v>36</v>
      </c>
      <c r="C37" s="138">
        <v>946040</v>
      </c>
      <c r="D37" s="138">
        <v>403803.58</v>
      </c>
      <c r="E37" s="137">
        <f t="shared" si="0"/>
        <v>1349843.58</v>
      </c>
      <c r="F37" s="138">
        <v>31367134.670000002</v>
      </c>
      <c r="G37" s="139">
        <f t="shared" si="1"/>
        <v>4.303369096989948E-2</v>
      </c>
      <c r="H37" s="139">
        <f t="shared" si="2"/>
        <v>3.9036045968173869E-3</v>
      </c>
      <c r="I37" s="140"/>
    </row>
    <row r="38" spans="1:9" x14ac:dyDescent="0.2">
      <c r="A38" s="134">
        <v>32</v>
      </c>
      <c r="B38" s="135" t="s">
        <v>37</v>
      </c>
      <c r="C38" s="138">
        <v>550198</v>
      </c>
      <c r="D38" s="138">
        <v>215301.3</v>
      </c>
      <c r="E38" s="137">
        <f t="shared" si="0"/>
        <v>765499.3</v>
      </c>
      <c r="F38" s="138">
        <v>5559312.5999999996</v>
      </c>
      <c r="G38" s="139">
        <f t="shared" si="1"/>
        <v>0.13769675409150406</v>
      </c>
      <c r="H38" s="139">
        <f t="shared" si="2"/>
        <v>1.2490531723490789E-2</v>
      </c>
      <c r="I38" s="140"/>
    </row>
    <row r="39" spans="1:9" x14ac:dyDescent="0.2">
      <c r="A39" s="134">
        <v>33</v>
      </c>
      <c r="B39" s="142" t="s">
        <v>38</v>
      </c>
      <c r="C39" s="138">
        <v>1114791</v>
      </c>
      <c r="D39" s="138">
        <v>449255.38</v>
      </c>
      <c r="E39" s="137">
        <f t="shared" ref="E39:E64" si="3">+C39+D39</f>
        <v>1564046.38</v>
      </c>
      <c r="F39" s="138">
        <v>22470237.040000003</v>
      </c>
      <c r="G39" s="139">
        <f t="shared" ref="G39:G64" si="4">+E39/F39</f>
        <v>6.9605246140296159E-2</v>
      </c>
      <c r="H39" s="139">
        <f t="shared" ref="H39:H64" si="5">+G39/$G$65</f>
        <v>6.3139217824917252E-3</v>
      </c>
      <c r="I39" s="140"/>
    </row>
    <row r="40" spans="1:9" x14ac:dyDescent="0.2">
      <c r="A40" s="134">
        <v>34</v>
      </c>
      <c r="B40" s="135" t="s">
        <v>39</v>
      </c>
      <c r="C40" s="138">
        <v>181967</v>
      </c>
      <c r="D40" s="138">
        <v>236261.44</v>
      </c>
      <c r="E40" s="137">
        <f t="shared" si="3"/>
        <v>418228.44</v>
      </c>
      <c r="F40" s="138">
        <v>16555009.23</v>
      </c>
      <c r="G40" s="139">
        <f t="shared" si="4"/>
        <v>2.5262954202532932E-2</v>
      </c>
      <c r="H40" s="139">
        <f t="shared" si="5"/>
        <v>2.2916134296538365E-3</v>
      </c>
      <c r="I40" s="140"/>
    </row>
    <row r="41" spans="1:9" x14ac:dyDescent="0.2">
      <c r="A41" s="134">
        <v>35</v>
      </c>
      <c r="B41" s="135" t="s">
        <v>40</v>
      </c>
      <c r="C41" s="138">
        <v>5055718.7</v>
      </c>
      <c r="D41" s="138">
        <v>6130656.4000000004</v>
      </c>
      <c r="E41" s="137">
        <f t="shared" si="3"/>
        <v>11186375.100000001</v>
      </c>
      <c r="F41" s="138">
        <v>62384162.589999996</v>
      </c>
      <c r="G41" s="139">
        <f t="shared" si="4"/>
        <v>0.1793143425442589</v>
      </c>
      <c r="H41" s="139">
        <f t="shared" si="5"/>
        <v>1.6265681052565581E-2</v>
      </c>
      <c r="I41" s="140"/>
    </row>
    <row r="42" spans="1:9" x14ac:dyDescent="0.2">
      <c r="A42" s="134">
        <v>36</v>
      </c>
      <c r="B42" s="135" t="s">
        <v>41</v>
      </c>
      <c r="C42" s="138">
        <v>445401</v>
      </c>
      <c r="D42" s="138">
        <v>390291.05</v>
      </c>
      <c r="E42" s="137">
        <f t="shared" si="3"/>
        <v>835692.05</v>
      </c>
      <c r="F42" s="138">
        <v>12165616.699999999</v>
      </c>
      <c r="G42" s="139">
        <f t="shared" si="4"/>
        <v>6.8692945915351758E-2</v>
      </c>
      <c r="H42" s="139">
        <f t="shared" si="5"/>
        <v>6.2311666371275614E-3</v>
      </c>
      <c r="I42" s="140"/>
    </row>
    <row r="43" spans="1:9" ht="13.5" customHeight="1" x14ac:dyDescent="0.2">
      <c r="A43" s="134">
        <v>37</v>
      </c>
      <c r="B43" s="142" t="s">
        <v>42</v>
      </c>
      <c r="C43" s="138">
        <v>84521356.989999995</v>
      </c>
      <c r="D43" s="138">
        <v>64514394.07</v>
      </c>
      <c r="E43" s="137">
        <f t="shared" si="3"/>
        <v>149035751.06</v>
      </c>
      <c r="F43" s="138">
        <v>320368145.99000001</v>
      </c>
      <c r="G43" s="139">
        <f t="shared" si="4"/>
        <v>0.46520152807155807</v>
      </c>
      <c r="H43" s="139">
        <f t="shared" si="5"/>
        <v>4.2198630479937389E-2</v>
      </c>
      <c r="I43" s="140"/>
    </row>
    <row r="44" spans="1:9" x14ac:dyDescent="0.2">
      <c r="A44" s="134">
        <v>38</v>
      </c>
      <c r="B44" s="135" t="s">
        <v>43</v>
      </c>
      <c r="C44" s="138">
        <v>1214701</v>
      </c>
      <c r="D44" s="138">
        <v>1993395.95</v>
      </c>
      <c r="E44" s="137">
        <f t="shared" si="3"/>
        <v>3208096.95</v>
      </c>
      <c r="F44" s="138">
        <v>40711007.82</v>
      </c>
      <c r="G44" s="139">
        <f t="shared" si="4"/>
        <v>7.8801707984835642E-2</v>
      </c>
      <c r="H44" s="139">
        <f t="shared" si="5"/>
        <v>7.1481367875655477E-3</v>
      </c>
      <c r="I44" s="140"/>
    </row>
    <row r="45" spans="1:9" x14ac:dyDescent="0.2">
      <c r="A45" s="134">
        <v>39</v>
      </c>
      <c r="B45" s="135" t="s">
        <v>44</v>
      </c>
      <c r="C45" s="138">
        <v>8673680.6999999993</v>
      </c>
      <c r="D45" s="138">
        <v>19207417.82</v>
      </c>
      <c r="E45" s="137">
        <f t="shared" si="3"/>
        <v>27881098.52</v>
      </c>
      <c r="F45" s="138">
        <v>128355865.26000001</v>
      </c>
      <c r="G45" s="139">
        <f t="shared" si="4"/>
        <v>0.21721717557295517</v>
      </c>
      <c r="H45" s="139">
        <f t="shared" si="5"/>
        <v>1.9703863321121437E-2</v>
      </c>
      <c r="I45" s="140"/>
    </row>
    <row r="46" spans="1:9" x14ac:dyDescent="0.2">
      <c r="A46" s="134">
        <v>40</v>
      </c>
      <c r="B46" s="135" t="s">
        <v>45</v>
      </c>
      <c r="C46" s="138">
        <v>490018</v>
      </c>
      <c r="D46" s="138">
        <v>3247776.5</v>
      </c>
      <c r="E46" s="137">
        <f t="shared" si="3"/>
        <v>3737794.5</v>
      </c>
      <c r="F46" s="138">
        <v>26449464.629999995</v>
      </c>
      <c r="G46" s="139">
        <f t="shared" si="4"/>
        <v>0.14131834244238162</v>
      </c>
      <c r="H46" s="139">
        <f t="shared" si="5"/>
        <v>1.2819047558773299E-2</v>
      </c>
      <c r="I46" s="140"/>
    </row>
    <row r="47" spans="1:9" x14ac:dyDescent="0.2">
      <c r="A47" s="134">
        <v>41</v>
      </c>
      <c r="B47" s="135" t="s">
        <v>46</v>
      </c>
      <c r="C47" s="138">
        <v>1327334</v>
      </c>
      <c r="D47" s="138">
        <v>266818.88</v>
      </c>
      <c r="E47" s="137">
        <f t="shared" si="3"/>
        <v>1594152.88</v>
      </c>
      <c r="F47" s="138">
        <v>16677860.4</v>
      </c>
      <c r="G47" s="139">
        <f t="shared" si="4"/>
        <v>9.5584975636323219E-2</v>
      </c>
      <c r="H47" s="139">
        <f t="shared" si="5"/>
        <v>8.6705542069727987E-3</v>
      </c>
      <c r="I47" s="140"/>
    </row>
    <row r="48" spans="1:9" x14ac:dyDescent="0.2">
      <c r="A48" s="134">
        <v>42</v>
      </c>
      <c r="B48" s="135" t="s">
        <v>47</v>
      </c>
      <c r="C48" s="138">
        <v>4151718.8</v>
      </c>
      <c r="D48" s="138">
        <v>8551072.1400000006</v>
      </c>
      <c r="E48" s="137">
        <f t="shared" si="3"/>
        <v>12702790.940000001</v>
      </c>
      <c r="F48" s="138">
        <v>45323030.25</v>
      </c>
      <c r="G48" s="139">
        <f t="shared" si="4"/>
        <v>0.28027232225938825</v>
      </c>
      <c r="H48" s="139">
        <f t="shared" si="5"/>
        <v>2.5423622767977216E-2</v>
      </c>
      <c r="I48" s="140"/>
    </row>
    <row r="49" spans="1:9" x14ac:dyDescent="0.2">
      <c r="A49" s="134">
        <v>43</v>
      </c>
      <c r="B49" s="135" t="s">
        <v>48</v>
      </c>
      <c r="C49" s="138">
        <v>558098</v>
      </c>
      <c r="D49" s="138">
        <v>516666.49</v>
      </c>
      <c r="E49" s="137">
        <f t="shared" si="3"/>
        <v>1074764.49</v>
      </c>
      <c r="F49" s="138">
        <v>28544395.699999999</v>
      </c>
      <c r="G49" s="139">
        <f t="shared" si="4"/>
        <v>3.7652381970027134E-2</v>
      </c>
      <c r="H49" s="139">
        <f t="shared" si="5"/>
        <v>3.4154637454205184E-3</v>
      </c>
      <c r="I49" s="140"/>
    </row>
    <row r="50" spans="1:9" x14ac:dyDescent="0.2">
      <c r="A50" s="134">
        <v>44</v>
      </c>
      <c r="B50" s="135" t="s">
        <v>49</v>
      </c>
      <c r="C50" s="138">
        <v>682734</v>
      </c>
      <c r="D50" s="138">
        <v>311036.26</v>
      </c>
      <c r="E50" s="137">
        <f t="shared" si="3"/>
        <v>993770.26</v>
      </c>
      <c r="F50" s="138">
        <v>31697756.590000004</v>
      </c>
      <c r="G50" s="139">
        <f t="shared" si="4"/>
        <v>3.1351438300637156E-2</v>
      </c>
      <c r="H50" s="139">
        <f t="shared" si="5"/>
        <v>2.8439024380410879E-3</v>
      </c>
      <c r="I50" s="140"/>
    </row>
    <row r="51" spans="1:9" x14ac:dyDescent="0.2">
      <c r="A51" s="134">
        <v>45</v>
      </c>
      <c r="B51" s="135" t="s">
        <v>50</v>
      </c>
      <c r="C51" s="138">
        <v>850216</v>
      </c>
      <c r="D51" s="138">
        <v>740238.86</v>
      </c>
      <c r="E51" s="137">
        <f t="shared" si="3"/>
        <v>1590454.8599999999</v>
      </c>
      <c r="F51" s="138">
        <v>20689169</v>
      </c>
      <c r="G51" s="139">
        <f t="shared" si="4"/>
        <v>7.6873791305972702E-2</v>
      </c>
      <c r="H51" s="139">
        <f t="shared" si="5"/>
        <v>6.9732546373183308E-3</v>
      </c>
      <c r="I51" s="140"/>
    </row>
    <row r="52" spans="1:9" x14ac:dyDescent="0.2">
      <c r="A52" s="134">
        <v>46</v>
      </c>
      <c r="B52" s="135" t="s">
        <v>51</v>
      </c>
      <c r="C52" s="138">
        <v>1532904.15</v>
      </c>
      <c r="D52" s="138">
        <v>1835776.65</v>
      </c>
      <c r="E52" s="137">
        <f t="shared" si="3"/>
        <v>3368680.8</v>
      </c>
      <c r="F52" s="138">
        <v>11708038.620000001</v>
      </c>
      <c r="G52" s="139">
        <f t="shared" si="4"/>
        <v>0.28772375197375283</v>
      </c>
      <c r="H52" s="139">
        <f t="shared" si="5"/>
        <v>2.6099545158789591E-2</v>
      </c>
      <c r="I52" s="140"/>
    </row>
    <row r="53" spans="1:9" x14ac:dyDescent="0.2">
      <c r="A53" s="134">
        <v>47</v>
      </c>
      <c r="B53" s="135" t="s">
        <v>52</v>
      </c>
      <c r="C53" s="138">
        <v>572672</v>
      </c>
      <c r="D53" s="138">
        <v>556952.52</v>
      </c>
      <c r="E53" s="137">
        <f t="shared" si="3"/>
        <v>1129624.52</v>
      </c>
      <c r="F53" s="138">
        <v>12906034.870000001</v>
      </c>
      <c r="G53" s="139">
        <f t="shared" si="4"/>
        <v>8.7526845493483468E-2</v>
      </c>
      <c r="H53" s="139">
        <f t="shared" si="5"/>
        <v>7.9395977596314771E-3</v>
      </c>
      <c r="I53" s="140"/>
    </row>
    <row r="54" spans="1:9" x14ac:dyDescent="0.2">
      <c r="A54" s="134">
        <v>48</v>
      </c>
      <c r="B54" s="135" t="s">
        <v>53</v>
      </c>
      <c r="C54" s="138">
        <v>1357905.05</v>
      </c>
      <c r="D54" s="138">
        <v>1625918.46</v>
      </c>
      <c r="E54" s="137">
        <f t="shared" si="3"/>
        <v>2983823.51</v>
      </c>
      <c r="F54" s="138">
        <v>20157468.649999999</v>
      </c>
      <c r="G54" s="139">
        <f t="shared" si="4"/>
        <v>0.14802570510260971</v>
      </c>
      <c r="H54" s="139">
        <f t="shared" si="5"/>
        <v>1.342747530742497E-2</v>
      </c>
      <c r="I54" s="140"/>
    </row>
    <row r="55" spans="1:9" x14ac:dyDescent="0.2">
      <c r="A55" s="134">
        <v>49</v>
      </c>
      <c r="B55" s="135" t="s">
        <v>54</v>
      </c>
      <c r="C55" s="138">
        <v>1370965.5</v>
      </c>
      <c r="D55" s="138">
        <v>1541427.93</v>
      </c>
      <c r="E55" s="137">
        <f t="shared" si="3"/>
        <v>2912393.4299999997</v>
      </c>
      <c r="F55" s="138">
        <v>17392806.449999999</v>
      </c>
      <c r="G55" s="139">
        <f t="shared" si="4"/>
        <v>0.16744815958093984</v>
      </c>
      <c r="H55" s="139">
        <f t="shared" si="5"/>
        <v>1.5189294497791829E-2</v>
      </c>
      <c r="I55" s="140"/>
    </row>
    <row r="56" spans="1:9" x14ac:dyDescent="0.2">
      <c r="A56" s="134">
        <v>50</v>
      </c>
      <c r="B56" s="135" t="s">
        <v>55</v>
      </c>
      <c r="C56" s="138">
        <v>1433631.4</v>
      </c>
      <c r="D56" s="138">
        <v>204913.74</v>
      </c>
      <c r="E56" s="137">
        <f t="shared" si="3"/>
        <v>1638545.14</v>
      </c>
      <c r="F56" s="138">
        <v>19378041.210000001</v>
      </c>
      <c r="G56" s="139">
        <f t="shared" si="4"/>
        <v>8.4556799226664453E-2</v>
      </c>
      <c r="H56" s="139">
        <f t="shared" si="5"/>
        <v>7.6701835867215929E-3</v>
      </c>
      <c r="I56" s="140"/>
    </row>
    <row r="57" spans="1:9" x14ac:dyDescent="0.2">
      <c r="A57" s="134">
        <v>51</v>
      </c>
      <c r="B57" s="135" t="s">
        <v>56</v>
      </c>
      <c r="C57" s="138">
        <v>641272.05000000005</v>
      </c>
      <c r="D57" s="138">
        <v>759345.57</v>
      </c>
      <c r="E57" s="137">
        <f t="shared" si="3"/>
        <v>1400617.62</v>
      </c>
      <c r="F57" s="138">
        <v>14304033.52</v>
      </c>
      <c r="G57" s="139">
        <f t="shared" si="4"/>
        <v>9.7917669029623483E-2</v>
      </c>
      <c r="H57" s="139">
        <f t="shared" si="5"/>
        <v>8.8821538268943553E-3</v>
      </c>
      <c r="I57" s="140"/>
    </row>
    <row r="58" spans="1:9" x14ac:dyDescent="0.2">
      <c r="A58" s="134">
        <v>52</v>
      </c>
      <c r="B58" s="135" t="s">
        <v>57</v>
      </c>
      <c r="C58" s="138">
        <v>633394.81999999995</v>
      </c>
      <c r="D58" s="138">
        <v>325055.12</v>
      </c>
      <c r="E58" s="137">
        <f t="shared" si="3"/>
        <v>958449.94</v>
      </c>
      <c r="F58" s="138">
        <v>7354611.7000000002</v>
      </c>
      <c r="G58" s="139">
        <f t="shared" si="4"/>
        <v>0.13031958437724181</v>
      </c>
      <c r="H58" s="139">
        <f t="shared" si="5"/>
        <v>1.1821345489192668E-2</v>
      </c>
      <c r="I58" s="140"/>
    </row>
    <row r="59" spans="1:9" x14ac:dyDescent="0.2">
      <c r="A59" s="134">
        <v>53</v>
      </c>
      <c r="B59" s="135" t="s">
        <v>58</v>
      </c>
      <c r="C59" s="138">
        <v>468979.85</v>
      </c>
      <c r="D59" s="138">
        <v>1075551.19</v>
      </c>
      <c r="E59" s="137">
        <f t="shared" si="3"/>
        <v>1544531.04</v>
      </c>
      <c r="F59" s="138">
        <v>27190027.039999999</v>
      </c>
      <c r="G59" s="139">
        <f t="shared" si="4"/>
        <v>5.680505715304357E-2</v>
      </c>
      <c r="H59" s="139">
        <f t="shared" si="5"/>
        <v>5.1528111400018549E-3</v>
      </c>
      <c r="I59" s="140"/>
    </row>
    <row r="60" spans="1:9" x14ac:dyDescent="0.2">
      <c r="A60" s="134">
        <v>54</v>
      </c>
      <c r="B60" s="135" t="s">
        <v>59</v>
      </c>
      <c r="C60" s="138">
        <v>36577087.090000004</v>
      </c>
      <c r="D60" s="138">
        <v>25411220.850000001</v>
      </c>
      <c r="E60" s="137">
        <f t="shared" si="3"/>
        <v>61988307.940000005</v>
      </c>
      <c r="F60" s="138">
        <v>78111682.390000001</v>
      </c>
      <c r="G60" s="139">
        <f t="shared" si="4"/>
        <v>0.79358562052858639</v>
      </c>
      <c r="H60" s="139">
        <f t="shared" si="5"/>
        <v>7.1986492593219556E-2</v>
      </c>
      <c r="I60" s="140"/>
    </row>
    <row r="61" spans="1:9" x14ac:dyDescent="0.2">
      <c r="A61" s="134">
        <v>55</v>
      </c>
      <c r="B61" s="135" t="s">
        <v>60</v>
      </c>
      <c r="C61" s="138">
        <v>982472.8</v>
      </c>
      <c r="D61" s="138">
        <v>965178.71</v>
      </c>
      <c r="E61" s="137">
        <f t="shared" si="3"/>
        <v>1947651.51</v>
      </c>
      <c r="F61" s="138">
        <v>13524856.300000001</v>
      </c>
      <c r="G61" s="139">
        <f t="shared" si="4"/>
        <v>0.14400533852622152</v>
      </c>
      <c r="H61" s="139">
        <f t="shared" si="5"/>
        <v>1.3062786127975843E-2</v>
      </c>
      <c r="I61" s="140"/>
    </row>
    <row r="62" spans="1:9" x14ac:dyDescent="0.2">
      <c r="A62" s="134">
        <v>56</v>
      </c>
      <c r="B62" s="135" t="s">
        <v>61</v>
      </c>
      <c r="C62" s="138">
        <v>557722</v>
      </c>
      <c r="D62" s="138">
        <v>3044734.28</v>
      </c>
      <c r="E62" s="137">
        <f t="shared" si="3"/>
        <v>3602456.28</v>
      </c>
      <c r="F62" s="138">
        <v>11701562.02</v>
      </c>
      <c r="G62" s="139">
        <f t="shared" si="4"/>
        <v>0.30786114484910448</v>
      </c>
      <c r="H62" s="139">
        <f t="shared" si="5"/>
        <v>2.7926216718315456E-2</v>
      </c>
      <c r="I62" s="140"/>
    </row>
    <row r="63" spans="1:9" x14ac:dyDescent="0.2">
      <c r="A63" s="134">
        <v>57</v>
      </c>
      <c r="B63" s="135" t="s">
        <v>62</v>
      </c>
      <c r="C63" s="138">
        <v>3427522.22</v>
      </c>
      <c r="D63" s="138">
        <v>3462232.81</v>
      </c>
      <c r="E63" s="137">
        <f t="shared" si="3"/>
        <v>6889755.0300000003</v>
      </c>
      <c r="F63" s="138">
        <v>71824064.280000001</v>
      </c>
      <c r="G63" s="139">
        <f t="shared" si="4"/>
        <v>9.5925440854208371E-2</v>
      </c>
      <c r="H63" s="139">
        <f t="shared" si="5"/>
        <v>8.7014379531641841E-3</v>
      </c>
      <c r="I63" s="140"/>
    </row>
    <row r="64" spans="1:9" x14ac:dyDescent="0.2">
      <c r="A64" s="134">
        <v>58</v>
      </c>
      <c r="B64" s="135" t="s">
        <v>63</v>
      </c>
      <c r="C64" s="138">
        <v>3059507.98</v>
      </c>
      <c r="D64" s="138">
        <v>14315128.9</v>
      </c>
      <c r="E64" s="137">
        <f t="shared" si="3"/>
        <v>17374636.879999999</v>
      </c>
      <c r="F64" s="138">
        <v>29421409.120000001</v>
      </c>
      <c r="G64" s="139">
        <f t="shared" si="4"/>
        <v>0.5905440085869007</v>
      </c>
      <c r="H64" s="139">
        <f t="shared" si="5"/>
        <v>5.3568500739460893E-2</v>
      </c>
      <c r="I64" s="140"/>
    </row>
    <row r="65" spans="2:8" x14ac:dyDescent="0.2">
      <c r="B65" s="143" t="s">
        <v>90</v>
      </c>
      <c r="C65" s="144">
        <f t="shared" ref="C65:H65" si="6">SUM(C7:C64)</f>
        <v>916529689.44000006</v>
      </c>
      <c r="D65" s="144">
        <f t="shared" si="6"/>
        <v>514156621.36999983</v>
      </c>
      <c r="E65" s="137">
        <f t="shared" si="6"/>
        <v>1430686310.8100002</v>
      </c>
      <c r="F65" s="137">
        <f t="shared" si="6"/>
        <v>3622801798.3699994</v>
      </c>
      <c r="G65" s="139">
        <f t="shared" si="6"/>
        <v>11.024090658409639</v>
      </c>
      <c r="H65" s="139">
        <f t="shared" si="6"/>
        <v>0.99999999999999944</v>
      </c>
    </row>
    <row r="67" spans="2:8" x14ac:dyDescent="0.2">
      <c r="B67" s="123" t="s">
        <v>161</v>
      </c>
      <c r="E67" s="145"/>
    </row>
  </sheetData>
  <autoFilter ref="A6:D64"/>
  <sortState ref="A8:J64">
    <sortCondition ref="A7"/>
  </sortState>
  <mergeCells count="6">
    <mergeCell ref="A1:H1"/>
    <mergeCell ref="A2:H2"/>
    <mergeCell ref="A3:H3"/>
    <mergeCell ref="A4:H4"/>
    <mergeCell ref="A5:A6"/>
    <mergeCell ref="B5:B6"/>
  </mergeCells>
  <printOptions horizontalCentered="1"/>
  <pageMargins left="0.35433070866141736" right="0.15748031496062992" top="0.31496062992125984" bottom="0.39370078740157483" header="0.19685039370078741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topLeftCell="A25" workbookViewId="0">
      <selection activeCell="I62" sqref="I62"/>
    </sheetView>
  </sheetViews>
  <sheetFormatPr baseColWidth="10" defaultRowHeight="11.25" x14ac:dyDescent="0.2"/>
  <cols>
    <col min="1" max="1" width="3.28515625" style="61" bestFit="1" customWidth="1"/>
    <col min="2" max="2" width="22.42578125" style="61" customWidth="1"/>
    <col min="3" max="3" width="12.7109375" style="68" customWidth="1"/>
    <col min="4" max="4" width="11.85546875" style="61" customWidth="1"/>
    <col min="5" max="5" width="11.140625" style="61" customWidth="1"/>
    <col min="6" max="6" width="11.7109375" style="61" customWidth="1"/>
    <col min="7" max="7" width="2.28515625" style="61" customWidth="1"/>
    <col min="8" max="8" width="11.42578125" style="61"/>
    <col min="9" max="9" width="4.85546875" style="61" customWidth="1"/>
    <col min="10" max="16384" width="11.42578125" style="61"/>
  </cols>
  <sheetData>
    <row r="2" spans="1:13" ht="18" customHeight="1" x14ac:dyDescent="0.2">
      <c r="B2" s="170" t="s">
        <v>101</v>
      </c>
      <c r="C2" s="170"/>
      <c r="D2" s="170"/>
      <c r="E2" s="170"/>
      <c r="F2" s="170"/>
      <c r="I2" s="62"/>
    </row>
    <row r="3" spans="1:13" ht="20.25" customHeight="1" x14ac:dyDescent="0.2">
      <c r="B3" s="63"/>
      <c r="C3" s="63"/>
      <c r="D3" s="63"/>
      <c r="E3" s="63"/>
      <c r="F3" s="63"/>
      <c r="I3" s="62"/>
    </row>
    <row r="4" spans="1:13" x14ac:dyDescent="0.2">
      <c r="B4" s="171" t="s">
        <v>102</v>
      </c>
      <c r="C4" s="171"/>
      <c r="D4" s="171"/>
      <c r="E4" s="171"/>
      <c r="F4" s="171"/>
      <c r="I4" s="62"/>
    </row>
    <row r="5" spans="1:13" ht="11.25" customHeight="1" x14ac:dyDescent="0.2">
      <c r="A5" s="178" t="s">
        <v>116</v>
      </c>
      <c r="B5" s="179"/>
      <c r="C5" s="172" t="s">
        <v>103</v>
      </c>
      <c r="D5" s="173"/>
      <c r="E5" s="110" t="s">
        <v>104</v>
      </c>
      <c r="F5" s="110" t="s">
        <v>105</v>
      </c>
      <c r="I5" s="169"/>
    </row>
    <row r="6" spans="1:13" x14ac:dyDescent="0.2">
      <c r="A6" s="180"/>
      <c r="B6" s="181"/>
      <c r="C6" s="174"/>
      <c r="D6" s="175"/>
      <c r="E6" s="111" t="s">
        <v>106</v>
      </c>
      <c r="F6" s="111" t="s">
        <v>107</v>
      </c>
      <c r="I6" s="169"/>
    </row>
    <row r="7" spans="1:13" x14ac:dyDescent="0.2">
      <c r="A7" s="180"/>
      <c r="B7" s="181"/>
      <c r="C7" s="176"/>
      <c r="D7" s="177"/>
      <c r="E7" s="112" t="s">
        <v>108</v>
      </c>
      <c r="F7" s="112">
        <v>2</v>
      </c>
    </row>
    <row r="8" spans="1:13" x14ac:dyDescent="0.2">
      <c r="A8" s="180"/>
      <c r="B8" s="181"/>
      <c r="C8" s="113" t="s">
        <v>109</v>
      </c>
      <c r="D8" s="113" t="s">
        <v>110</v>
      </c>
      <c r="E8" s="114"/>
      <c r="F8" s="110" t="s">
        <v>111</v>
      </c>
    </row>
    <row r="9" spans="1:13" x14ac:dyDescent="0.2">
      <c r="A9" s="180"/>
      <c r="B9" s="181"/>
      <c r="C9" s="111" t="s">
        <v>112</v>
      </c>
      <c r="D9" s="111" t="s">
        <v>113</v>
      </c>
      <c r="E9" s="115" t="s">
        <v>114</v>
      </c>
      <c r="F9" s="111" t="s">
        <v>115</v>
      </c>
    </row>
    <row r="10" spans="1:13" x14ac:dyDescent="0.2">
      <c r="A10" s="182"/>
      <c r="B10" s="183"/>
      <c r="C10" s="116" t="s">
        <v>117</v>
      </c>
      <c r="D10" s="116" t="s">
        <v>118</v>
      </c>
      <c r="E10" s="116" t="s">
        <v>119</v>
      </c>
      <c r="F10" s="116" t="s">
        <v>120</v>
      </c>
      <c r="G10" s="65"/>
      <c r="H10" s="65"/>
    </row>
    <row r="11" spans="1:13" x14ac:dyDescent="0.2">
      <c r="A11" s="66">
        <v>1</v>
      </c>
      <c r="B11" s="66" t="s">
        <v>6</v>
      </c>
      <c r="C11" s="67">
        <v>1556938</v>
      </c>
      <c r="D11" s="67">
        <v>1411430</v>
      </c>
      <c r="E11" s="120">
        <f>IFERROR((D11/C11),"0")</f>
        <v>0.90654220013899078</v>
      </c>
      <c r="F11" s="121">
        <f>MIN(E11,$F$7)</f>
        <v>0.90654220013899078</v>
      </c>
      <c r="G11" s="65"/>
      <c r="H11" s="65"/>
    </row>
    <row r="12" spans="1:13" x14ac:dyDescent="0.2">
      <c r="A12" s="66">
        <v>2</v>
      </c>
      <c r="B12" s="66" t="s">
        <v>7</v>
      </c>
      <c r="C12" s="67">
        <v>413036</v>
      </c>
      <c r="D12" s="67">
        <v>342231</v>
      </c>
      <c r="E12" s="120">
        <f t="shared" ref="E12:E66" si="0">IFERROR((D12/C12),"0")</f>
        <v>0.82857426471300322</v>
      </c>
      <c r="F12" s="121">
        <f>MIN(E12,$F$7)</f>
        <v>0.82857426471300322</v>
      </c>
      <c r="G12" s="65"/>
      <c r="H12" s="65"/>
      <c r="K12" s="64"/>
    </row>
    <row r="13" spans="1:13" x14ac:dyDescent="0.2">
      <c r="A13" s="66">
        <v>3</v>
      </c>
      <c r="B13" s="66" t="s">
        <v>8</v>
      </c>
      <c r="C13" s="67">
        <v>0</v>
      </c>
      <c r="D13" s="67">
        <v>0</v>
      </c>
      <c r="E13" s="121">
        <v>0</v>
      </c>
      <c r="F13" s="121">
        <v>0</v>
      </c>
      <c r="G13" s="65"/>
      <c r="H13" s="65"/>
      <c r="K13" s="64"/>
    </row>
    <row r="14" spans="1:13" x14ac:dyDescent="0.2">
      <c r="A14" s="66">
        <v>4</v>
      </c>
      <c r="B14" s="66" t="s">
        <v>9</v>
      </c>
      <c r="C14" s="67">
        <v>981868</v>
      </c>
      <c r="D14" s="67">
        <v>590755</v>
      </c>
      <c r="E14" s="120">
        <f t="shared" si="0"/>
        <v>0.60166437851116439</v>
      </c>
      <c r="F14" s="121">
        <f t="shared" ref="F14:F66" si="1">MIN(E14,$F$7)</f>
        <v>0.60166437851116439</v>
      </c>
      <c r="G14" s="65"/>
      <c r="H14" s="65"/>
    </row>
    <row r="15" spans="1:13" x14ac:dyDescent="0.2">
      <c r="A15" s="66">
        <v>5</v>
      </c>
      <c r="B15" s="66" t="s">
        <v>10</v>
      </c>
      <c r="C15" s="67">
        <v>1871715</v>
      </c>
      <c r="D15" s="67">
        <v>1830992</v>
      </c>
      <c r="E15" s="120">
        <f t="shared" si="0"/>
        <v>0.97824294831210945</v>
      </c>
      <c r="F15" s="121">
        <f t="shared" si="1"/>
        <v>0.97824294831210945</v>
      </c>
      <c r="G15" s="65"/>
      <c r="H15" s="65"/>
    </row>
    <row r="16" spans="1:13" x14ac:dyDescent="0.2">
      <c r="A16" s="66">
        <v>6</v>
      </c>
      <c r="B16" s="66" t="s">
        <v>11</v>
      </c>
      <c r="C16" s="67">
        <v>1365870</v>
      </c>
      <c r="D16" s="67">
        <v>1082690</v>
      </c>
      <c r="E16" s="120">
        <f t="shared" si="0"/>
        <v>0.7926742662186006</v>
      </c>
      <c r="F16" s="121">
        <f t="shared" si="1"/>
        <v>0.7926742662186006</v>
      </c>
      <c r="G16" s="65"/>
      <c r="H16" s="65"/>
      <c r="M16" s="64"/>
    </row>
    <row r="17" spans="1:13" x14ac:dyDescent="0.2">
      <c r="A17" s="66">
        <v>7</v>
      </c>
      <c r="B17" s="66" t="s">
        <v>12</v>
      </c>
      <c r="C17" s="67">
        <v>0</v>
      </c>
      <c r="D17" s="67">
        <v>0</v>
      </c>
      <c r="E17" s="121">
        <v>0</v>
      </c>
      <c r="F17" s="121">
        <v>0</v>
      </c>
      <c r="G17" s="65"/>
      <c r="H17" s="65"/>
      <c r="M17" s="64"/>
    </row>
    <row r="18" spans="1:13" x14ac:dyDescent="0.2">
      <c r="A18" s="66">
        <v>8</v>
      </c>
      <c r="B18" s="66" t="s">
        <v>13</v>
      </c>
      <c r="C18" s="67">
        <v>0</v>
      </c>
      <c r="D18" s="67">
        <v>0</v>
      </c>
      <c r="E18" s="121">
        <v>0</v>
      </c>
      <c r="F18" s="121">
        <v>0</v>
      </c>
      <c r="G18" s="65"/>
      <c r="H18" s="65"/>
      <c r="M18" s="64"/>
    </row>
    <row r="19" spans="1:13" x14ac:dyDescent="0.2">
      <c r="A19" s="66">
        <v>9</v>
      </c>
      <c r="B19" s="66" t="s">
        <v>14</v>
      </c>
      <c r="C19" s="67">
        <v>4961290</v>
      </c>
      <c r="D19" s="67">
        <v>7359493</v>
      </c>
      <c r="E19" s="120">
        <f t="shared" si="0"/>
        <v>1.4833829508051333</v>
      </c>
      <c r="F19" s="121">
        <f t="shared" si="1"/>
        <v>1.4833829508051333</v>
      </c>
      <c r="G19" s="65"/>
      <c r="H19" s="65"/>
    </row>
    <row r="20" spans="1:13" x14ac:dyDescent="0.2">
      <c r="A20" s="66">
        <v>10</v>
      </c>
      <c r="B20" s="66" t="s">
        <v>15</v>
      </c>
      <c r="C20" s="67">
        <v>0</v>
      </c>
      <c r="D20" s="67">
        <v>0</v>
      </c>
      <c r="E20" s="121">
        <v>0</v>
      </c>
      <c r="F20" s="121">
        <v>0</v>
      </c>
      <c r="G20" s="65"/>
      <c r="H20" s="65"/>
    </row>
    <row r="21" spans="1:13" x14ac:dyDescent="0.2">
      <c r="A21" s="66">
        <v>11</v>
      </c>
      <c r="B21" s="66" t="s">
        <v>17</v>
      </c>
      <c r="C21" s="67">
        <v>2065533</v>
      </c>
      <c r="D21" s="67">
        <v>1964552</v>
      </c>
      <c r="E21" s="120">
        <f t="shared" si="0"/>
        <v>0.95111140804818906</v>
      </c>
      <c r="F21" s="121">
        <f t="shared" si="1"/>
        <v>0.95111140804818906</v>
      </c>
      <c r="G21" s="65"/>
      <c r="H21" s="65"/>
    </row>
    <row r="22" spans="1:13" x14ac:dyDescent="0.2">
      <c r="A22" s="66">
        <v>12</v>
      </c>
      <c r="B22" s="66" t="s">
        <v>18</v>
      </c>
      <c r="C22" s="67">
        <v>0</v>
      </c>
      <c r="D22" s="67">
        <v>0</v>
      </c>
      <c r="E22" s="121">
        <v>0</v>
      </c>
      <c r="F22" s="121">
        <v>0</v>
      </c>
      <c r="G22" s="65"/>
      <c r="H22" s="65"/>
    </row>
    <row r="23" spans="1:13" x14ac:dyDescent="0.2">
      <c r="A23" s="66">
        <v>13</v>
      </c>
      <c r="B23" s="66" t="s">
        <v>19</v>
      </c>
      <c r="C23" s="67">
        <v>0</v>
      </c>
      <c r="D23" s="67">
        <v>0</v>
      </c>
      <c r="E23" s="121">
        <v>0</v>
      </c>
      <c r="F23" s="121">
        <v>0</v>
      </c>
      <c r="G23" s="65"/>
      <c r="H23" s="65"/>
    </row>
    <row r="24" spans="1:13" x14ac:dyDescent="0.2">
      <c r="A24" s="66">
        <v>14</v>
      </c>
      <c r="B24" s="66" t="s">
        <v>20</v>
      </c>
      <c r="C24" s="67">
        <v>553208</v>
      </c>
      <c r="D24" s="67">
        <v>430566</v>
      </c>
      <c r="E24" s="120">
        <f t="shared" si="0"/>
        <v>0.7783076166649795</v>
      </c>
      <c r="F24" s="121">
        <f t="shared" si="1"/>
        <v>0.7783076166649795</v>
      </c>
      <c r="G24" s="65"/>
      <c r="H24" s="65"/>
    </row>
    <row r="25" spans="1:13" x14ac:dyDescent="0.2">
      <c r="A25" s="66">
        <v>15</v>
      </c>
      <c r="B25" s="66" t="s">
        <v>16</v>
      </c>
      <c r="C25" s="67">
        <v>2453403</v>
      </c>
      <c r="D25" s="67">
        <v>2569508</v>
      </c>
      <c r="E25" s="120">
        <f t="shared" si="0"/>
        <v>1.0473240637596024</v>
      </c>
      <c r="F25" s="121">
        <f t="shared" si="1"/>
        <v>1.0473240637596024</v>
      </c>
      <c r="G25" s="65"/>
      <c r="H25" s="65"/>
    </row>
    <row r="26" spans="1:13" x14ac:dyDescent="0.2">
      <c r="A26" s="66">
        <v>16</v>
      </c>
      <c r="B26" s="66" t="s">
        <v>21</v>
      </c>
      <c r="C26" s="67">
        <v>2989439</v>
      </c>
      <c r="D26" s="67">
        <v>2605886</v>
      </c>
      <c r="E26" s="120">
        <f t="shared" si="0"/>
        <v>0.87169733184052256</v>
      </c>
      <c r="F26" s="121">
        <f t="shared" si="1"/>
        <v>0.87169733184052256</v>
      </c>
      <c r="G26" s="65"/>
      <c r="H26" s="65"/>
    </row>
    <row r="27" spans="1:13" x14ac:dyDescent="0.2">
      <c r="A27" s="66">
        <v>17</v>
      </c>
      <c r="B27" s="66" t="s">
        <v>23</v>
      </c>
      <c r="C27" s="67">
        <v>1428624</v>
      </c>
      <c r="D27" s="67">
        <v>893028</v>
      </c>
      <c r="E27" s="120">
        <f t="shared" si="0"/>
        <v>0.62509659644525084</v>
      </c>
      <c r="F27" s="121">
        <f t="shared" si="1"/>
        <v>0.62509659644525084</v>
      </c>
    </row>
    <row r="28" spans="1:13" x14ac:dyDescent="0.2">
      <c r="A28" s="66">
        <v>18</v>
      </c>
      <c r="B28" s="66" t="s">
        <v>24</v>
      </c>
      <c r="C28" s="67">
        <v>659124</v>
      </c>
      <c r="D28" s="67">
        <v>610777</v>
      </c>
      <c r="E28" s="120">
        <f t="shared" si="0"/>
        <v>0.92664961372973831</v>
      </c>
      <c r="F28" s="121">
        <f t="shared" si="1"/>
        <v>0.92664961372973831</v>
      </c>
    </row>
    <row r="29" spans="1:13" x14ac:dyDescent="0.2">
      <c r="A29" s="66">
        <v>19</v>
      </c>
      <c r="B29" s="66" t="s">
        <v>25</v>
      </c>
      <c r="C29" s="67">
        <v>439689</v>
      </c>
      <c r="D29" s="67">
        <v>461868</v>
      </c>
      <c r="E29" s="120">
        <f t="shared" si="0"/>
        <v>1.0504424718380492</v>
      </c>
      <c r="F29" s="121">
        <f t="shared" si="1"/>
        <v>1.0504424718380492</v>
      </c>
    </row>
    <row r="30" spans="1:13" x14ac:dyDescent="0.2">
      <c r="A30" s="66">
        <v>20</v>
      </c>
      <c r="B30" s="66" t="s">
        <v>26</v>
      </c>
      <c r="C30" s="67">
        <v>0</v>
      </c>
      <c r="D30" s="67">
        <v>0</v>
      </c>
      <c r="E30" s="121">
        <v>0</v>
      </c>
      <c r="F30" s="121">
        <v>0</v>
      </c>
    </row>
    <row r="31" spans="1:13" x14ac:dyDescent="0.2">
      <c r="A31" s="66">
        <v>21</v>
      </c>
      <c r="B31" s="66" t="s">
        <v>28</v>
      </c>
      <c r="C31" s="67">
        <v>5844382</v>
      </c>
      <c r="D31" s="67">
        <v>4927999</v>
      </c>
      <c r="E31" s="120">
        <f t="shared" si="0"/>
        <v>0.84320275437163417</v>
      </c>
      <c r="F31" s="121">
        <f t="shared" si="1"/>
        <v>0.84320275437163417</v>
      </c>
    </row>
    <row r="32" spans="1:13" x14ac:dyDescent="0.2">
      <c r="A32" s="66">
        <v>22</v>
      </c>
      <c r="B32" s="66" t="s">
        <v>29</v>
      </c>
      <c r="C32" s="67">
        <v>1209562</v>
      </c>
      <c r="D32" s="67">
        <v>1112716</v>
      </c>
      <c r="E32" s="120">
        <f t="shared" si="0"/>
        <v>0.9199330005406916</v>
      </c>
      <c r="F32" s="121">
        <f t="shared" si="1"/>
        <v>0.9199330005406916</v>
      </c>
    </row>
    <row r="33" spans="1:6" x14ac:dyDescent="0.2">
      <c r="A33" s="66">
        <v>23</v>
      </c>
      <c r="B33" s="66" t="s">
        <v>30</v>
      </c>
      <c r="C33" s="67">
        <v>2045473</v>
      </c>
      <c r="D33" s="67">
        <v>1944440</v>
      </c>
      <c r="E33" s="120">
        <f t="shared" si="0"/>
        <v>0.95060653452771071</v>
      </c>
      <c r="F33" s="121">
        <f t="shared" si="1"/>
        <v>0.95060653452771071</v>
      </c>
    </row>
    <row r="34" spans="1:6" x14ac:dyDescent="0.2">
      <c r="A34" s="66">
        <v>24</v>
      </c>
      <c r="B34" s="66" t="s">
        <v>31</v>
      </c>
      <c r="C34" s="67">
        <v>0</v>
      </c>
      <c r="D34" s="67">
        <v>0</v>
      </c>
      <c r="E34" s="121">
        <v>0</v>
      </c>
      <c r="F34" s="121">
        <v>0</v>
      </c>
    </row>
    <row r="35" spans="1:6" x14ac:dyDescent="0.2">
      <c r="A35" s="66">
        <v>25</v>
      </c>
      <c r="B35" s="66" t="s">
        <v>32</v>
      </c>
      <c r="C35" s="67">
        <v>0</v>
      </c>
      <c r="D35" s="67">
        <v>0</v>
      </c>
      <c r="E35" s="121">
        <v>0</v>
      </c>
      <c r="F35" s="121">
        <v>0</v>
      </c>
    </row>
    <row r="36" spans="1:6" x14ac:dyDescent="0.2">
      <c r="A36" s="66">
        <v>26</v>
      </c>
      <c r="B36" s="66" t="s">
        <v>33</v>
      </c>
      <c r="C36" s="67">
        <v>108029</v>
      </c>
      <c r="D36" s="67">
        <v>139074</v>
      </c>
      <c r="E36" s="120">
        <f t="shared" si="0"/>
        <v>1.2873765377815216</v>
      </c>
      <c r="F36" s="121">
        <f t="shared" si="1"/>
        <v>1.2873765377815216</v>
      </c>
    </row>
    <row r="37" spans="1:6" x14ac:dyDescent="0.2">
      <c r="A37" s="66">
        <v>27</v>
      </c>
      <c r="B37" s="66" t="s">
        <v>34</v>
      </c>
      <c r="C37" s="67">
        <v>0</v>
      </c>
      <c r="D37" s="67">
        <v>0</v>
      </c>
      <c r="E37" s="121">
        <v>0</v>
      </c>
      <c r="F37" s="121">
        <v>0</v>
      </c>
    </row>
    <row r="38" spans="1:6" x14ac:dyDescent="0.2">
      <c r="A38" s="66">
        <v>28</v>
      </c>
      <c r="B38" s="66" t="s">
        <v>35</v>
      </c>
      <c r="C38" s="67">
        <v>0</v>
      </c>
      <c r="D38" s="67">
        <v>0</v>
      </c>
      <c r="E38" s="121">
        <v>0</v>
      </c>
      <c r="F38" s="121">
        <v>0</v>
      </c>
    </row>
    <row r="39" spans="1:6" x14ac:dyDescent="0.2">
      <c r="A39" s="66">
        <v>29</v>
      </c>
      <c r="B39" s="66" t="s">
        <v>36</v>
      </c>
      <c r="C39" s="67">
        <v>987190</v>
      </c>
      <c r="D39" s="67">
        <v>880529</v>
      </c>
      <c r="E39" s="120">
        <f t="shared" si="0"/>
        <v>0.8919549428174921</v>
      </c>
      <c r="F39" s="121">
        <f t="shared" si="1"/>
        <v>0.8919549428174921</v>
      </c>
    </row>
    <row r="40" spans="1:6" x14ac:dyDescent="0.2">
      <c r="A40" s="66">
        <v>30</v>
      </c>
      <c r="B40" s="66" t="s">
        <v>37</v>
      </c>
      <c r="C40" s="67">
        <v>655163</v>
      </c>
      <c r="D40" s="67">
        <v>584400</v>
      </c>
      <c r="E40" s="120">
        <f t="shared" si="0"/>
        <v>0.89199176388166002</v>
      </c>
      <c r="F40" s="121">
        <f t="shared" si="1"/>
        <v>0.89199176388166002</v>
      </c>
    </row>
    <row r="41" spans="1:6" x14ac:dyDescent="0.2">
      <c r="A41" s="66">
        <v>31</v>
      </c>
      <c r="B41" s="66" t="s">
        <v>38</v>
      </c>
      <c r="C41" s="67">
        <v>803390</v>
      </c>
      <c r="D41" s="67">
        <v>817408</v>
      </c>
      <c r="E41" s="120">
        <f t="shared" si="0"/>
        <v>1.0174485617197127</v>
      </c>
      <c r="F41" s="121">
        <f t="shared" si="1"/>
        <v>1.0174485617197127</v>
      </c>
    </row>
    <row r="42" spans="1:6" x14ac:dyDescent="0.2">
      <c r="A42" s="66">
        <v>32</v>
      </c>
      <c r="B42" s="66" t="s">
        <v>39</v>
      </c>
      <c r="C42" s="67">
        <v>148369</v>
      </c>
      <c r="D42" s="67">
        <v>162651</v>
      </c>
      <c r="E42" s="120">
        <f t="shared" si="0"/>
        <v>1.0962600004043972</v>
      </c>
      <c r="F42" s="121">
        <f t="shared" si="1"/>
        <v>1.0962600004043972</v>
      </c>
    </row>
    <row r="43" spans="1:6" x14ac:dyDescent="0.2">
      <c r="A43" s="66">
        <v>33</v>
      </c>
      <c r="B43" s="66" t="s">
        <v>40</v>
      </c>
      <c r="C43" s="67">
        <v>0</v>
      </c>
      <c r="D43" s="67">
        <v>0</v>
      </c>
      <c r="E43" s="121">
        <v>0</v>
      </c>
      <c r="F43" s="121">
        <v>0</v>
      </c>
    </row>
    <row r="44" spans="1:6" x14ac:dyDescent="0.2">
      <c r="A44" s="66">
        <v>34</v>
      </c>
      <c r="B44" s="66" t="s">
        <v>41</v>
      </c>
      <c r="C44" s="67">
        <v>489014</v>
      </c>
      <c r="D44" s="67">
        <v>292308</v>
      </c>
      <c r="E44" s="120">
        <f t="shared" si="0"/>
        <v>0.59774975767564942</v>
      </c>
      <c r="F44" s="121">
        <f t="shared" si="1"/>
        <v>0.59774975767564942</v>
      </c>
    </row>
    <row r="45" spans="1:6" x14ac:dyDescent="0.2">
      <c r="A45" s="66">
        <v>35</v>
      </c>
      <c r="B45" s="66" t="s">
        <v>42</v>
      </c>
      <c r="C45" s="67">
        <v>59057852</v>
      </c>
      <c r="D45" s="67">
        <v>60021108</v>
      </c>
      <c r="E45" s="120">
        <f t="shared" si="0"/>
        <v>1.0163103798627826</v>
      </c>
      <c r="F45" s="121">
        <f t="shared" si="1"/>
        <v>1.0163103798627826</v>
      </c>
    </row>
    <row r="46" spans="1:6" x14ac:dyDescent="0.2">
      <c r="A46" s="66">
        <v>36</v>
      </c>
      <c r="B46" s="66" t="s">
        <v>43</v>
      </c>
      <c r="C46" s="67">
        <v>1654639</v>
      </c>
      <c r="D46" s="67">
        <v>1145373</v>
      </c>
      <c r="E46" s="120">
        <f t="shared" si="0"/>
        <v>0.69221926958085722</v>
      </c>
      <c r="F46" s="121">
        <f t="shared" si="1"/>
        <v>0.69221926958085722</v>
      </c>
    </row>
    <row r="47" spans="1:6" x14ac:dyDescent="0.2">
      <c r="A47" s="66">
        <v>37</v>
      </c>
      <c r="B47" s="66" t="s">
        <v>44</v>
      </c>
      <c r="C47" s="67">
        <v>0</v>
      </c>
      <c r="D47" s="67">
        <v>0</v>
      </c>
      <c r="E47" s="121">
        <v>0</v>
      </c>
      <c r="F47" s="121">
        <v>0</v>
      </c>
    </row>
    <row r="48" spans="1:6" x14ac:dyDescent="0.2">
      <c r="A48" s="66">
        <v>38</v>
      </c>
      <c r="B48" s="66" t="s">
        <v>45</v>
      </c>
      <c r="C48" s="67">
        <v>448647</v>
      </c>
      <c r="D48" s="67">
        <v>436655</v>
      </c>
      <c r="E48" s="120">
        <f t="shared" si="0"/>
        <v>0.97327074515153333</v>
      </c>
      <c r="F48" s="121">
        <f t="shared" si="1"/>
        <v>0.97327074515153333</v>
      </c>
    </row>
    <row r="49" spans="1:6" x14ac:dyDescent="0.2">
      <c r="A49" s="66">
        <v>39</v>
      </c>
      <c r="B49" s="66" t="s">
        <v>46</v>
      </c>
      <c r="C49" s="67">
        <v>607860</v>
      </c>
      <c r="D49" s="67">
        <v>636921</v>
      </c>
      <c r="E49" s="120">
        <f t="shared" si="0"/>
        <v>1.0478087059520285</v>
      </c>
      <c r="F49" s="121">
        <f t="shared" si="1"/>
        <v>1.0478087059520285</v>
      </c>
    </row>
    <row r="50" spans="1:6" x14ac:dyDescent="0.2">
      <c r="A50" s="66">
        <v>40</v>
      </c>
      <c r="B50" s="66" t="s">
        <v>47</v>
      </c>
      <c r="C50" s="67">
        <v>0</v>
      </c>
      <c r="D50" s="67">
        <v>0</v>
      </c>
      <c r="E50" s="121">
        <v>0</v>
      </c>
      <c r="F50" s="121">
        <v>0</v>
      </c>
    </row>
    <row r="51" spans="1:6" x14ac:dyDescent="0.2">
      <c r="A51" s="66">
        <v>41</v>
      </c>
      <c r="B51" s="66" t="s">
        <v>48</v>
      </c>
      <c r="C51" s="67">
        <v>604090</v>
      </c>
      <c r="D51" s="67">
        <v>519984</v>
      </c>
      <c r="E51" s="120">
        <f t="shared" si="0"/>
        <v>0.86077240146335809</v>
      </c>
      <c r="F51" s="121">
        <f t="shared" si="1"/>
        <v>0.86077240146335809</v>
      </c>
    </row>
    <row r="52" spans="1:6" x14ac:dyDescent="0.2">
      <c r="A52" s="66">
        <v>42</v>
      </c>
      <c r="B52" s="66" t="s">
        <v>49</v>
      </c>
      <c r="C52" s="67">
        <v>404901</v>
      </c>
      <c r="D52" s="67">
        <v>507844</v>
      </c>
      <c r="E52" s="120">
        <f t="shared" si="0"/>
        <v>1.2542423950545936</v>
      </c>
      <c r="F52" s="121">
        <f t="shared" si="1"/>
        <v>1.2542423950545936</v>
      </c>
    </row>
    <row r="53" spans="1:6" x14ac:dyDescent="0.2">
      <c r="A53" s="66">
        <v>43</v>
      </c>
      <c r="B53" s="66" t="s">
        <v>50</v>
      </c>
      <c r="C53" s="67">
        <v>731179</v>
      </c>
      <c r="D53" s="67">
        <v>719505</v>
      </c>
      <c r="E53" s="120">
        <f t="shared" si="0"/>
        <v>0.98403400535299834</v>
      </c>
      <c r="F53" s="121">
        <f t="shared" si="1"/>
        <v>0.98403400535299834</v>
      </c>
    </row>
    <row r="54" spans="1:6" x14ac:dyDescent="0.2">
      <c r="A54" s="66">
        <v>44</v>
      </c>
      <c r="B54" s="66" t="s">
        <v>51</v>
      </c>
      <c r="C54" s="67">
        <v>0</v>
      </c>
      <c r="D54" s="67">
        <v>0</v>
      </c>
      <c r="E54" s="121">
        <v>0</v>
      </c>
      <c r="F54" s="121">
        <v>0</v>
      </c>
    </row>
    <row r="55" spans="1:6" x14ac:dyDescent="0.2">
      <c r="A55" s="66">
        <v>45</v>
      </c>
      <c r="B55" s="66" t="s">
        <v>52</v>
      </c>
      <c r="C55" s="67">
        <v>481984</v>
      </c>
      <c r="D55" s="67">
        <v>518088</v>
      </c>
      <c r="E55" s="120">
        <f t="shared" si="0"/>
        <v>1.07490705085646</v>
      </c>
      <c r="F55" s="121">
        <f t="shared" si="1"/>
        <v>1.07490705085646</v>
      </c>
    </row>
    <row r="56" spans="1:6" x14ac:dyDescent="0.2">
      <c r="A56" s="66">
        <v>46</v>
      </c>
      <c r="B56" s="66" t="s">
        <v>53</v>
      </c>
      <c r="C56" s="67">
        <v>2256686</v>
      </c>
      <c r="D56" s="67">
        <v>2300989</v>
      </c>
      <c r="E56" s="120">
        <f t="shared" si="0"/>
        <v>1.0196318849853281</v>
      </c>
      <c r="F56" s="121">
        <f t="shared" si="1"/>
        <v>1.0196318849853281</v>
      </c>
    </row>
    <row r="57" spans="1:6" x14ac:dyDescent="0.2">
      <c r="A57" s="66">
        <v>47</v>
      </c>
      <c r="B57" s="66" t="s">
        <v>54</v>
      </c>
      <c r="C57" s="67">
        <v>0</v>
      </c>
      <c r="D57" s="67">
        <v>0</v>
      </c>
      <c r="E57" s="121">
        <v>0</v>
      </c>
      <c r="F57" s="121">
        <v>0</v>
      </c>
    </row>
    <row r="58" spans="1:6" x14ac:dyDescent="0.2">
      <c r="A58" s="66">
        <v>48</v>
      </c>
      <c r="B58" s="66" t="s">
        <v>55</v>
      </c>
      <c r="C58" s="67">
        <v>0</v>
      </c>
      <c r="D58" s="67">
        <v>0</v>
      </c>
      <c r="E58" s="121">
        <v>0</v>
      </c>
      <c r="F58" s="121">
        <v>0</v>
      </c>
    </row>
    <row r="59" spans="1:6" x14ac:dyDescent="0.2">
      <c r="A59" s="66">
        <v>49</v>
      </c>
      <c r="B59" s="66" t="s">
        <v>56</v>
      </c>
      <c r="C59" s="67">
        <v>0</v>
      </c>
      <c r="D59" s="67">
        <v>0</v>
      </c>
      <c r="E59" s="121">
        <v>0</v>
      </c>
      <c r="F59" s="121">
        <v>0</v>
      </c>
    </row>
    <row r="60" spans="1:6" x14ac:dyDescent="0.2">
      <c r="A60" s="66">
        <v>50</v>
      </c>
      <c r="B60" s="66" t="s">
        <v>60</v>
      </c>
      <c r="C60" s="67">
        <v>0</v>
      </c>
      <c r="D60" s="67">
        <v>0</v>
      </c>
      <c r="E60" s="121">
        <v>0</v>
      </c>
      <c r="F60" s="121">
        <v>0</v>
      </c>
    </row>
    <row r="61" spans="1:6" x14ac:dyDescent="0.2">
      <c r="A61" s="66">
        <v>51</v>
      </c>
      <c r="B61" s="66" t="s">
        <v>57</v>
      </c>
      <c r="C61" s="67">
        <v>0</v>
      </c>
      <c r="D61" s="67">
        <v>0</v>
      </c>
      <c r="E61" s="121">
        <v>0</v>
      </c>
      <c r="F61" s="121">
        <v>0</v>
      </c>
    </row>
    <row r="62" spans="1:6" x14ac:dyDescent="0.2">
      <c r="A62" s="66">
        <v>52</v>
      </c>
      <c r="B62" s="66" t="s">
        <v>58</v>
      </c>
      <c r="C62" s="67">
        <v>645562</v>
      </c>
      <c r="D62" s="67">
        <v>439335</v>
      </c>
      <c r="E62" s="120">
        <f t="shared" si="0"/>
        <v>0.68054656253001256</v>
      </c>
      <c r="F62" s="121">
        <f t="shared" si="1"/>
        <v>0.68054656253001256</v>
      </c>
    </row>
    <row r="63" spans="1:6" x14ac:dyDescent="0.2">
      <c r="A63" s="66">
        <v>53</v>
      </c>
      <c r="B63" s="66" t="s">
        <v>59</v>
      </c>
      <c r="C63" s="67">
        <v>0</v>
      </c>
      <c r="D63" s="67">
        <v>0</v>
      </c>
      <c r="E63" s="121">
        <v>0</v>
      </c>
      <c r="F63" s="121">
        <v>0</v>
      </c>
    </row>
    <row r="64" spans="1:6" x14ac:dyDescent="0.2">
      <c r="A64" s="66">
        <v>54</v>
      </c>
      <c r="B64" s="66" t="s">
        <v>63</v>
      </c>
      <c r="C64" s="67">
        <v>0</v>
      </c>
      <c r="D64" s="67">
        <v>0</v>
      </c>
      <c r="E64" s="121">
        <v>0</v>
      </c>
      <c r="F64" s="121">
        <v>0</v>
      </c>
    </row>
    <row r="65" spans="1:6" x14ac:dyDescent="0.2">
      <c r="A65" s="66">
        <v>55</v>
      </c>
      <c r="B65" s="66" t="s">
        <v>61</v>
      </c>
      <c r="C65" s="67">
        <v>1126159</v>
      </c>
      <c r="D65" s="67">
        <v>1001012</v>
      </c>
      <c r="E65" s="120">
        <f t="shared" si="0"/>
        <v>0.8888727080279073</v>
      </c>
      <c r="F65" s="121">
        <f t="shared" si="1"/>
        <v>0.8888727080279073</v>
      </c>
    </row>
    <row r="66" spans="1:6" x14ac:dyDescent="0.2">
      <c r="A66" s="66">
        <v>56</v>
      </c>
      <c r="B66" s="66" t="s">
        <v>62</v>
      </c>
      <c r="C66" s="67">
        <v>2793156</v>
      </c>
      <c r="D66" s="67">
        <v>2358953</v>
      </c>
      <c r="E66" s="120">
        <f t="shared" si="0"/>
        <v>0.84454752974771186</v>
      </c>
      <c r="F66" s="121">
        <f t="shared" si="1"/>
        <v>0.84454752974771186</v>
      </c>
    </row>
    <row r="67" spans="1:6" x14ac:dyDescent="0.2">
      <c r="A67" s="66">
        <v>57</v>
      </c>
      <c r="B67" s="66" t="s">
        <v>22</v>
      </c>
      <c r="C67" s="67">
        <v>2773526</v>
      </c>
      <c r="D67" s="67">
        <v>2033761</v>
      </c>
      <c r="E67" s="120">
        <f>IFERROR((D67/C67),"0")</f>
        <v>0.73327634210027237</v>
      </c>
      <c r="F67" s="121">
        <f>MIN(E67,$F$7)</f>
        <v>0.73327634210027237</v>
      </c>
    </row>
    <row r="68" spans="1:6" x14ac:dyDescent="0.2">
      <c r="A68" s="66">
        <v>58</v>
      </c>
      <c r="B68" s="66" t="s">
        <v>27</v>
      </c>
      <c r="C68" s="67">
        <v>0</v>
      </c>
      <c r="D68" s="67">
        <v>0</v>
      </c>
      <c r="E68" s="121">
        <v>0</v>
      </c>
      <c r="F68" s="121">
        <v>0</v>
      </c>
    </row>
    <row r="69" spans="1:6" s="117" customFormat="1" x14ac:dyDescent="0.2">
      <c r="B69" s="118" t="s">
        <v>90</v>
      </c>
      <c r="C69" s="119">
        <f>SUM(C11:C68)</f>
        <v>107616550</v>
      </c>
      <c r="D69" s="119">
        <f>SUM(D11:D68)</f>
        <v>105654829</v>
      </c>
      <c r="E69" s="122">
        <f>IFERROR((D69/C69),"0")</f>
        <v>0.98177119597311013</v>
      </c>
      <c r="F69" s="122">
        <f>MIN(E69,F7)</f>
        <v>0.98177119597311013</v>
      </c>
    </row>
  </sheetData>
  <mergeCells count="5">
    <mergeCell ref="I5:I6"/>
    <mergeCell ref="B2:F2"/>
    <mergeCell ref="B4:F4"/>
    <mergeCell ref="C5:D7"/>
    <mergeCell ref="A5:B10"/>
  </mergeCells>
  <printOptions horizontalCentered="1"/>
  <pageMargins left="0.31496062992125984" right="0.31496062992125984" top="0.35433070866141736" bottom="0.35433070866141736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04BA2C0E667428490307C24C24453" ma:contentTypeVersion="1" ma:contentTypeDescription="Crear nuevo documento." ma:contentTypeScope="" ma:versionID="63becb6cf3bd1d57cb95fdc547d9eafb">
  <xsd:schema xmlns:xsd="http://www.w3.org/2001/XMLSchema" xmlns:xs="http://www.w3.org/2001/XMLSchema" xmlns:p="http://schemas.microsoft.com/office/2006/metadata/properties" xmlns:ns1="http://schemas.microsoft.com/sharepoint/v3" xmlns:ns2="3f76b0c9-ee25-42de-9f39-03b58d9e6478" targetNamespace="http://schemas.microsoft.com/office/2006/metadata/properties" ma:root="true" ma:fieldsID="5169f53a2488b1cc5a09726b2f559808" ns1:_="" ns2:_="">
    <xsd:import namespace="http://schemas.microsoft.com/sharepoint/v3"/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>2022-02-15T06:00:00+00:00</PublishingStartDate>
    <_dlc_DocId xmlns="3f76b0c9-ee25-42de-9f39-03b58d9e6478">TAC5CW72XESH-1988616961-913</_dlc_DocId>
    <_dlc_DocIdUrl xmlns="3f76b0c9-ee25-42de-9f39-03b58d9e6478">
      <Url>https://slp.gob.mx/finanzas/_layouts/15/DocIdRedir.aspx?ID=TAC5CW72XESH-1988616961-913</Url>
      <Description>TAC5CW72XESH-1988616961-913</Description>
    </_dlc_DocIdUrl>
  </documentManagement>
</p:properties>
</file>

<file path=customXml/itemProps1.xml><?xml version="1.0" encoding="utf-8"?>
<ds:datastoreItem xmlns:ds="http://schemas.openxmlformats.org/officeDocument/2006/customXml" ds:itemID="{8F84F8B4-4BB1-41D9-84BB-ED5DB56244F2}"/>
</file>

<file path=customXml/itemProps2.xml><?xml version="1.0" encoding="utf-8"?>
<ds:datastoreItem xmlns:ds="http://schemas.openxmlformats.org/officeDocument/2006/customXml" ds:itemID="{A3962E61-5651-462A-ADFF-BD4FC7A55687}"/>
</file>

<file path=customXml/itemProps3.xml><?xml version="1.0" encoding="utf-8"?>
<ds:datastoreItem xmlns:ds="http://schemas.openxmlformats.org/officeDocument/2006/customXml" ds:itemID="{C05BA4F1-ED47-4B02-AB8C-8BBF4470398A}"/>
</file>

<file path=customXml/itemProps4.xml><?xml version="1.0" encoding="utf-8"?>
<ds:datastoreItem xmlns:ds="http://schemas.openxmlformats.org/officeDocument/2006/customXml" ds:itemID="{37FC70A1-7503-4519-A8E6-3DD127AA02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PARTICIPACIONES FED (TABLA 1)</vt:lpstr>
      <vt:lpstr>PARTICIPACIONES FED (TABLA 2)</vt:lpstr>
      <vt:lpstr>PARTICIPACIONES FED (TABLA 3)</vt:lpstr>
      <vt:lpstr>Calendario de pago</vt:lpstr>
      <vt:lpstr> Variable-población 2022</vt:lpstr>
      <vt:lpstr>Variable-Inverso a Población</vt:lpstr>
      <vt:lpstr>  Variable-Indice Mpal. Pobreza</vt:lpstr>
      <vt:lpstr>Variable-eficiencia administrat</vt:lpstr>
      <vt:lpstr>Variable-excedente FFM</vt:lpstr>
      <vt:lpstr>'  Variable-Indice Mpal. Pobreza'!Área_de_impresión</vt:lpstr>
      <vt:lpstr>' Variable-población 2022'!Área_de_impresión</vt:lpstr>
      <vt:lpstr>'PARTICIPACIONES FED (TABLA 1)'!Área_de_impresión</vt:lpstr>
      <vt:lpstr>'PARTICIPACIONES FED (TABLA 2)'!Área_de_impresión</vt:lpstr>
      <vt:lpstr>'PARTICIPACIONES FED (TABLA 3)'!Área_de_impresión</vt:lpstr>
      <vt:lpstr>'Variable-eficiencia administrat'!Área_de_impresión</vt:lpstr>
      <vt:lpstr>'Variable-excedente FFM'!Área_de_impresión</vt:lpstr>
      <vt:lpstr>'Variable-Inverso a Población'!Área_de_impresión</vt:lpstr>
      <vt:lpstr>'Variable-eficiencia administrat'!Títulos_a_imprimir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DE PARTICIPACIONES R28 2022</dc:title>
  <dc:creator>IRMA ROCIO TAPIA CUEVAS</dc:creator>
  <cp:lastModifiedBy>IRMA ROCIO TAPIA CUEVAS</cp:lastModifiedBy>
  <dcterms:created xsi:type="dcterms:W3CDTF">2022-02-09T20:48:54Z</dcterms:created>
  <dcterms:modified xsi:type="dcterms:W3CDTF">2022-02-14T19:50:33Z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0x010100F9704BA2C0E667428490307C24C24453</vt:lpwstr>
  </property>
  <property fmtid="{D5CDD505-2E9C-101B-9397-08002B2CF9AE}" pid="3" name="_dlc_DocIdItemGuid">
    <vt:lpwstr>723bdb17-c814-49d5-b657-f83862953a15</vt:lpwstr>
  </property>
</Properties>
</file>