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tapia\Documents\2023\"/>
    </mc:Choice>
  </mc:AlternateContent>
  <xr:revisionPtr revIDLastSave="0" documentId="13_ncr:1_{26B1D873-FE48-4CCF-B027-BE894F295EF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ARTICIPACIONES FED (TABLA 1)" sheetId="8" r:id="rId1"/>
    <sheet name="PARTICIPACIONES FED (TABLA 2)" sheetId="9" r:id="rId2"/>
    <sheet name="PARTICIPACIONES FED (TABLA 3)" sheetId="10" r:id="rId3"/>
    <sheet name="Calendario de pago" sheetId="11" r:id="rId4"/>
    <sheet name=" Variable-población 2023" sheetId="1" r:id="rId5"/>
    <sheet name="Variable-Inverso a Población" sheetId="3" r:id="rId6"/>
    <sheet name="  Variable-Indice Mpal. Pobreza" sheetId="2" r:id="rId7"/>
    <sheet name="Eficiencia administrativa" sheetId="12" r:id="rId8"/>
    <sheet name="Excedente Fdo Fto Mpal" sheetId="13" r:id="rId9"/>
  </sheets>
  <definedNames>
    <definedName name="_xlnm._FilterDatabase" localSheetId="7" hidden="1">'Eficiencia administrativa'!$A$6:$D$64</definedName>
    <definedName name="_xlnm.Print_Area" localSheetId="6">'  Variable-Indice Mpal. Pobreza'!$B$1:$G$69</definedName>
    <definedName name="_xlnm.Print_Area" localSheetId="4">' Variable-población 2023'!$A$1:$D$66</definedName>
    <definedName name="_xlnm.Print_Area" localSheetId="7">'Eficiencia administrativa'!$A$1:$J$69</definedName>
    <definedName name="_xlnm.Print_Area" localSheetId="8">'Excedente Fdo Fto Mpal'!$A$3:$I$70</definedName>
    <definedName name="_xlnm.Print_Area" localSheetId="0">'PARTICIPACIONES FED (TABLA 1)'!$A$4:$F$64</definedName>
    <definedName name="_xlnm.Print_Area" localSheetId="1">'PARTICIPACIONES FED (TABLA 2)'!$A$4:$F$64</definedName>
    <definedName name="_xlnm.Print_Area" localSheetId="2">'PARTICIPACIONES FED (TABLA 3)'!$A$4:$F$64</definedName>
    <definedName name="_xlnm.Print_Area" localSheetId="5">'Variable-Inverso a Población'!$A$1:$E$64</definedName>
    <definedName name="_xlnm.Print_Titles" localSheetId="7">'Eficiencia administrativa'!$1:$6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8" l="1"/>
  <c r="D64" i="8"/>
  <c r="G70" i="13"/>
  <c r="D70" i="13"/>
  <c r="C70" i="13"/>
  <c r="H68" i="13"/>
  <c r="E68" i="13"/>
  <c r="E67" i="13"/>
  <c r="F67" i="13" s="1"/>
  <c r="H67" i="13" s="1"/>
  <c r="E66" i="13"/>
  <c r="F66" i="13" s="1"/>
  <c r="H66" i="13" s="1"/>
  <c r="E65" i="13"/>
  <c r="F65" i="13" s="1"/>
  <c r="H65" i="13" s="1"/>
  <c r="H64" i="13"/>
  <c r="E64" i="13"/>
  <c r="H63" i="13"/>
  <c r="E63" i="13"/>
  <c r="E62" i="13"/>
  <c r="F62" i="13" s="1"/>
  <c r="H62" i="13" s="1"/>
  <c r="H61" i="13"/>
  <c r="E61" i="13"/>
  <c r="H60" i="13"/>
  <c r="E60" i="13"/>
  <c r="H59" i="13"/>
  <c r="E59" i="13"/>
  <c r="H58" i="13"/>
  <c r="E58" i="13"/>
  <c r="H57" i="13"/>
  <c r="E57" i="13"/>
  <c r="E56" i="13"/>
  <c r="F56" i="13" s="1"/>
  <c r="H56" i="13" s="1"/>
  <c r="E55" i="13"/>
  <c r="F55" i="13" s="1"/>
  <c r="H55" i="13" s="1"/>
  <c r="H54" i="13"/>
  <c r="E54" i="13"/>
  <c r="E53" i="13"/>
  <c r="F53" i="13" s="1"/>
  <c r="H53" i="13" s="1"/>
  <c r="E52" i="13"/>
  <c r="F52" i="13" s="1"/>
  <c r="H52" i="13" s="1"/>
  <c r="E51" i="13"/>
  <c r="F51" i="13" s="1"/>
  <c r="H51" i="13" s="1"/>
  <c r="H50" i="13"/>
  <c r="E50" i="13"/>
  <c r="E49" i="13"/>
  <c r="F49" i="13" s="1"/>
  <c r="H49" i="13" s="1"/>
  <c r="E48" i="13"/>
  <c r="F48" i="13" s="1"/>
  <c r="H48" i="13" s="1"/>
  <c r="E47" i="13"/>
  <c r="F47" i="13" s="1"/>
  <c r="H47" i="13" s="1"/>
  <c r="E46" i="13"/>
  <c r="F46" i="13" s="1"/>
  <c r="H46" i="13" s="1"/>
  <c r="E45" i="13"/>
  <c r="F45" i="13" s="1"/>
  <c r="H45" i="13" s="1"/>
  <c r="E44" i="13"/>
  <c r="F44" i="13" s="1"/>
  <c r="H44" i="13" s="1"/>
  <c r="H43" i="13"/>
  <c r="E43" i="13"/>
  <c r="E42" i="13"/>
  <c r="F42" i="13" s="1"/>
  <c r="H42" i="13" s="1"/>
  <c r="E41" i="13"/>
  <c r="F41" i="13" s="1"/>
  <c r="H41" i="13" s="1"/>
  <c r="E40" i="13"/>
  <c r="F40" i="13" s="1"/>
  <c r="H40" i="13" s="1"/>
  <c r="E39" i="13"/>
  <c r="F39" i="13" s="1"/>
  <c r="H39" i="13" s="1"/>
  <c r="H38" i="13"/>
  <c r="E38" i="13"/>
  <c r="E37" i="13"/>
  <c r="F37" i="13" s="1"/>
  <c r="H37" i="13" s="1"/>
  <c r="E36" i="13"/>
  <c r="F36" i="13" s="1"/>
  <c r="H36" i="13" s="1"/>
  <c r="H35" i="13"/>
  <c r="E35" i="13"/>
  <c r="H34" i="13"/>
  <c r="E34" i="13"/>
  <c r="E33" i="13"/>
  <c r="F33" i="13" s="1"/>
  <c r="H33" i="13" s="1"/>
  <c r="E32" i="13"/>
  <c r="F32" i="13" s="1"/>
  <c r="H32" i="13" s="1"/>
  <c r="E31" i="13"/>
  <c r="F31" i="13" s="1"/>
  <c r="H31" i="13" s="1"/>
  <c r="H30" i="13"/>
  <c r="E30" i="13"/>
  <c r="E29" i="13"/>
  <c r="F29" i="13" s="1"/>
  <c r="H29" i="13" s="1"/>
  <c r="E28" i="13"/>
  <c r="F28" i="13" s="1"/>
  <c r="H28" i="13" s="1"/>
  <c r="E27" i="13"/>
  <c r="F27" i="13" s="1"/>
  <c r="H27" i="13" s="1"/>
  <c r="E26" i="13"/>
  <c r="F26" i="13" s="1"/>
  <c r="H26" i="13" s="1"/>
  <c r="E25" i="13"/>
  <c r="F25" i="13" s="1"/>
  <c r="H25" i="13" s="1"/>
  <c r="E24" i="13"/>
  <c r="F24" i="13" s="1"/>
  <c r="H24" i="13" s="1"/>
  <c r="H23" i="13"/>
  <c r="E23" i="13"/>
  <c r="H22" i="13"/>
  <c r="E22" i="13"/>
  <c r="E21" i="13"/>
  <c r="F21" i="13" s="1"/>
  <c r="H21" i="13" s="1"/>
  <c r="H20" i="13"/>
  <c r="E20" i="13"/>
  <c r="E19" i="13"/>
  <c r="F19" i="13" s="1"/>
  <c r="H19" i="13" s="1"/>
  <c r="H18" i="13"/>
  <c r="E18" i="13"/>
  <c r="H17" i="13"/>
  <c r="E17" i="13"/>
  <c r="E16" i="13"/>
  <c r="F16" i="13" s="1"/>
  <c r="H16" i="13" s="1"/>
  <c r="E15" i="13"/>
  <c r="F15" i="13" s="1"/>
  <c r="H15" i="13" s="1"/>
  <c r="E14" i="13"/>
  <c r="F14" i="13" s="1"/>
  <c r="H14" i="13" s="1"/>
  <c r="H13" i="13"/>
  <c r="E13" i="13"/>
  <c r="E12" i="13"/>
  <c r="F12" i="13" s="1"/>
  <c r="H12" i="13" s="1"/>
  <c r="E11" i="13"/>
  <c r="F11" i="13" s="1"/>
  <c r="H11" i="13" s="1"/>
  <c r="E66" i="12"/>
  <c r="D66" i="12"/>
  <c r="C66" i="12"/>
  <c r="H60" i="12"/>
  <c r="G60" i="12"/>
  <c r="H62" i="12"/>
  <c r="G62" i="12"/>
  <c r="I62" i="12" s="1"/>
  <c r="H61" i="12"/>
  <c r="G61" i="12"/>
  <c r="H56" i="12"/>
  <c r="G56" i="12"/>
  <c r="I56" i="12" s="1"/>
  <c r="H59" i="12"/>
  <c r="G59" i="12"/>
  <c r="H58" i="12"/>
  <c r="G58" i="12"/>
  <c r="I58" i="12" s="1"/>
  <c r="H57" i="12"/>
  <c r="G57" i="12"/>
  <c r="H55" i="12"/>
  <c r="G55" i="12"/>
  <c r="I55" i="12" s="1"/>
  <c r="H54" i="12"/>
  <c r="G54" i="12"/>
  <c r="H53" i="12"/>
  <c r="G53" i="12"/>
  <c r="I53" i="12" s="1"/>
  <c r="H52" i="12"/>
  <c r="G52" i="12"/>
  <c r="H51" i="12"/>
  <c r="G51" i="12"/>
  <c r="I51" i="12" s="1"/>
  <c r="H50" i="12"/>
  <c r="G50" i="12"/>
  <c r="H49" i="12"/>
  <c r="G49" i="12"/>
  <c r="I49" i="12" s="1"/>
  <c r="H48" i="12"/>
  <c r="G48" i="12"/>
  <c r="I48" i="12" s="1"/>
  <c r="H47" i="12"/>
  <c r="G47" i="12"/>
  <c r="I47" i="12" s="1"/>
  <c r="H46" i="12"/>
  <c r="G46" i="12"/>
  <c r="I46" i="12" s="1"/>
  <c r="H45" i="12"/>
  <c r="G45" i="12"/>
  <c r="I45" i="12" s="1"/>
  <c r="H44" i="12"/>
  <c r="G44" i="12"/>
  <c r="I44" i="12" s="1"/>
  <c r="H43" i="12"/>
  <c r="G43" i="12"/>
  <c r="I43" i="12" s="1"/>
  <c r="H42" i="12"/>
  <c r="G42" i="12"/>
  <c r="I42" i="12" s="1"/>
  <c r="H41" i="12"/>
  <c r="G41" i="12"/>
  <c r="I41" i="12" s="1"/>
  <c r="H40" i="12"/>
  <c r="G40" i="12"/>
  <c r="I40" i="12" s="1"/>
  <c r="H39" i="12"/>
  <c r="G39" i="12"/>
  <c r="I39" i="12" s="1"/>
  <c r="H38" i="12"/>
  <c r="G38" i="12"/>
  <c r="I38" i="12" s="1"/>
  <c r="H37" i="12"/>
  <c r="G37" i="12"/>
  <c r="I37" i="12" s="1"/>
  <c r="H36" i="12"/>
  <c r="G36" i="12"/>
  <c r="I36" i="12" s="1"/>
  <c r="H35" i="12"/>
  <c r="G35" i="12"/>
  <c r="I35" i="12" s="1"/>
  <c r="H34" i="12"/>
  <c r="G34" i="12"/>
  <c r="I34" i="12" s="1"/>
  <c r="H33" i="12"/>
  <c r="G33" i="12"/>
  <c r="I33" i="12" s="1"/>
  <c r="H32" i="12"/>
  <c r="G32" i="12"/>
  <c r="I32" i="12" s="1"/>
  <c r="H31" i="12"/>
  <c r="G31" i="12"/>
  <c r="I31" i="12" s="1"/>
  <c r="H30" i="12"/>
  <c r="G30" i="12"/>
  <c r="I30" i="12" s="1"/>
  <c r="H29" i="12"/>
  <c r="G29" i="12"/>
  <c r="I29" i="12" s="1"/>
  <c r="H28" i="12"/>
  <c r="G28" i="12"/>
  <c r="I28" i="12" s="1"/>
  <c r="H27" i="12"/>
  <c r="G27" i="12"/>
  <c r="I27" i="12" s="1"/>
  <c r="H64" i="12"/>
  <c r="G64" i="12"/>
  <c r="I64" i="12" s="1"/>
  <c r="H26" i="12"/>
  <c r="G26" i="12"/>
  <c r="I26" i="12" s="1"/>
  <c r="H25" i="12"/>
  <c r="G25" i="12"/>
  <c r="I25" i="12" s="1"/>
  <c r="H24" i="12"/>
  <c r="G24" i="12"/>
  <c r="I24" i="12" s="1"/>
  <c r="H23" i="12"/>
  <c r="G23" i="12"/>
  <c r="I23" i="12" s="1"/>
  <c r="H63" i="12"/>
  <c r="G63" i="12"/>
  <c r="I63" i="12" s="1"/>
  <c r="H22" i="12"/>
  <c r="G22" i="12"/>
  <c r="I22" i="12" s="1"/>
  <c r="H20" i="12"/>
  <c r="G20" i="12"/>
  <c r="I20" i="12" s="1"/>
  <c r="H19" i="12"/>
  <c r="G19" i="12"/>
  <c r="I19" i="12" s="1"/>
  <c r="H18" i="12"/>
  <c r="G18" i="12"/>
  <c r="I18" i="12" s="1"/>
  <c r="H17" i="12"/>
  <c r="G17" i="12"/>
  <c r="I17" i="12" s="1"/>
  <c r="H21" i="12"/>
  <c r="G21" i="12"/>
  <c r="I21" i="12" s="1"/>
  <c r="H16" i="12"/>
  <c r="G16" i="12"/>
  <c r="I16" i="12" s="1"/>
  <c r="H15" i="12"/>
  <c r="G15" i="12"/>
  <c r="I15" i="12" s="1"/>
  <c r="H14" i="12"/>
  <c r="G14" i="12"/>
  <c r="I14" i="12" s="1"/>
  <c r="H13" i="12"/>
  <c r="G13" i="12"/>
  <c r="I13" i="12" s="1"/>
  <c r="H12" i="12"/>
  <c r="G12" i="12"/>
  <c r="I12" i="12" s="1"/>
  <c r="H11" i="12"/>
  <c r="G11" i="12"/>
  <c r="I11" i="12" s="1"/>
  <c r="H10" i="12"/>
  <c r="G10" i="12"/>
  <c r="I10" i="12" s="1"/>
  <c r="H9" i="12"/>
  <c r="G9" i="12"/>
  <c r="I9" i="12" s="1"/>
  <c r="H8" i="12"/>
  <c r="G8" i="12"/>
  <c r="I8" i="12" s="1"/>
  <c r="H7" i="12"/>
  <c r="H66" i="12" s="1"/>
  <c r="G7" i="12"/>
  <c r="I7" i="12" s="1"/>
  <c r="I50" i="12" l="1"/>
  <c r="I52" i="12"/>
  <c r="I54" i="12"/>
  <c r="I57" i="12"/>
  <c r="I59" i="12"/>
  <c r="I61" i="12"/>
  <c r="I60" i="12"/>
  <c r="E70" i="13"/>
  <c r="H70" i="13"/>
  <c r="I30" i="13" s="1"/>
  <c r="G66" i="12"/>
  <c r="C64" i="10"/>
  <c r="G64" i="8"/>
  <c r="I66" i="12" l="1"/>
  <c r="I49" i="13"/>
  <c r="I12" i="13"/>
  <c r="I45" i="13"/>
  <c r="I67" i="13"/>
  <c r="I64" i="13"/>
  <c r="I33" i="13"/>
  <c r="I25" i="13"/>
  <c r="I47" i="13"/>
  <c r="I66" i="13"/>
  <c r="I32" i="13"/>
  <c r="I56" i="13"/>
  <c r="I26" i="13"/>
  <c r="I21" i="13"/>
  <c r="I58" i="13"/>
  <c r="I35" i="13"/>
  <c r="I44" i="13"/>
  <c r="I11" i="13"/>
  <c r="I37" i="13"/>
  <c r="I70" i="13"/>
  <c r="I63" i="13"/>
  <c r="I61" i="13"/>
  <c r="I57" i="13"/>
  <c r="I59" i="13"/>
  <c r="I50" i="13"/>
  <c r="I34" i="13"/>
  <c r="I20" i="13"/>
  <c r="I17" i="13"/>
  <c r="I38" i="13"/>
  <c r="I23" i="13"/>
  <c r="I65" i="13"/>
  <c r="I43" i="13"/>
  <c r="I31" i="13"/>
  <c r="I28" i="13"/>
  <c r="I62" i="13"/>
  <c r="I53" i="13"/>
  <c r="I42" i="13"/>
  <c r="I14" i="13"/>
  <c r="I55" i="13"/>
  <c r="I29" i="13"/>
  <c r="I19" i="13"/>
  <c r="I36" i="13"/>
  <c r="I54" i="13"/>
  <c r="I41" i="13"/>
  <c r="I18" i="13"/>
  <c r="I22" i="13"/>
  <c r="I68" i="13"/>
  <c r="I60" i="13"/>
  <c r="I51" i="13"/>
  <c r="I40" i="13"/>
  <c r="I46" i="13"/>
  <c r="I48" i="13"/>
  <c r="I27" i="13"/>
  <c r="I13" i="13"/>
  <c r="I24" i="13"/>
  <c r="I52" i="13"/>
  <c r="I39" i="13"/>
  <c r="I16" i="13"/>
  <c r="I15" i="13"/>
  <c r="J21" i="12" l="1"/>
  <c r="J35" i="12"/>
  <c r="J47" i="12"/>
  <c r="J55" i="12"/>
  <c r="J9" i="12"/>
  <c r="J37" i="12"/>
  <c r="J17" i="12"/>
  <c r="J32" i="12"/>
  <c r="J46" i="12"/>
  <c r="J18" i="12"/>
  <c r="J39" i="12"/>
  <c r="J23" i="12"/>
  <c r="J38" i="12"/>
  <c r="J11" i="12"/>
  <c r="J62" i="12"/>
  <c r="J44" i="12"/>
  <c r="J13" i="12"/>
  <c r="J34" i="12"/>
  <c r="J63" i="12"/>
  <c r="J41" i="12"/>
  <c r="J49" i="12"/>
  <c r="J58" i="12"/>
  <c r="J15" i="12"/>
  <c r="J8" i="12"/>
  <c r="J22" i="12"/>
  <c r="J36" i="12"/>
  <c r="J50" i="12"/>
  <c r="J59" i="12"/>
  <c r="J24" i="12"/>
  <c r="J10" i="12"/>
  <c r="J25" i="12"/>
  <c r="J42" i="12"/>
  <c r="J31" i="12"/>
  <c r="J45" i="12"/>
  <c r="J53" i="12"/>
  <c r="J26" i="12"/>
  <c r="J28" i="12"/>
  <c r="J54" i="12"/>
  <c r="J19" i="12"/>
  <c r="J7" i="12"/>
  <c r="J66" i="12" s="1"/>
  <c r="J27" i="12"/>
  <c r="J43" i="12"/>
  <c r="J51" i="12"/>
  <c r="J56" i="12"/>
  <c r="J20" i="12"/>
  <c r="J12" i="12"/>
  <c r="J64" i="12"/>
  <c r="J40" i="12"/>
  <c r="J52" i="12"/>
  <c r="J60" i="12"/>
  <c r="J29" i="12"/>
  <c r="J14" i="12"/>
  <c r="J30" i="12"/>
  <c r="J48" i="12"/>
  <c r="J16" i="12"/>
  <c r="J33" i="12"/>
  <c r="J61" i="12"/>
  <c r="J57" i="12"/>
  <c r="F66" i="8" l="1"/>
  <c r="G64" i="9" l="1"/>
  <c r="G64" i="10"/>
  <c r="H67" i="10"/>
  <c r="H64" i="10" s="1"/>
  <c r="F67" i="10"/>
  <c r="F64" i="10" s="1"/>
  <c r="H67" i="9"/>
  <c r="H64" i="9" s="1"/>
  <c r="H8" i="9" s="1"/>
  <c r="D67" i="9"/>
  <c r="F67" i="9"/>
  <c r="F64" i="9" s="1"/>
  <c r="F10" i="9" s="1"/>
  <c r="H58" i="9" l="1"/>
  <c r="H62" i="9"/>
  <c r="H50" i="9"/>
  <c r="F56" i="9"/>
  <c r="F40" i="9"/>
  <c r="F12" i="9"/>
  <c r="F61" i="9"/>
  <c r="F57" i="9"/>
  <c r="F53" i="9"/>
  <c r="F49" i="9"/>
  <c r="F45" i="9"/>
  <c r="F41" i="9"/>
  <c r="F37" i="9"/>
  <c r="F33" i="9"/>
  <c r="F29" i="9"/>
  <c r="F25" i="9"/>
  <c r="F21" i="9"/>
  <c r="F17" i="9"/>
  <c r="F13" i="9"/>
  <c r="F9" i="9"/>
  <c r="H63" i="9"/>
  <c r="H59" i="9"/>
  <c r="H55" i="9"/>
  <c r="H51" i="9"/>
  <c r="H47" i="9"/>
  <c r="H43" i="9"/>
  <c r="H39" i="9"/>
  <c r="H35" i="9"/>
  <c r="H31" i="9"/>
  <c r="H27" i="9"/>
  <c r="H23" i="9"/>
  <c r="H19" i="9"/>
  <c r="H15" i="9"/>
  <c r="H11" i="9"/>
  <c r="H7" i="9"/>
  <c r="F44" i="9"/>
  <c r="F28" i="9"/>
  <c r="F20" i="9"/>
  <c r="F8" i="9"/>
  <c r="H54" i="9"/>
  <c r="H46" i="9"/>
  <c r="H42" i="9"/>
  <c r="H38" i="9"/>
  <c r="H34" i="9"/>
  <c r="H30" i="9"/>
  <c r="H26" i="9"/>
  <c r="H22" i="9"/>
  <c r="H18" i="9"/>
  <c r="H14" i="9"/>
  <c r="H10" i="9"/>
  <c r="F6" i="9"/>
  <c r="F48" i="9"/>
  <c r="F32" i="9"/>
  <c r="F16" i="9"/>
  <c r="F63" i="9"/>
  <c r="F59" i="9"/>
  <c r="F55" i="9"/>
  <c r="F51" i="9"/>
  <c r="F47" i="9"/>
  <c r="F43" i="9"/>
  <c r="F39" i="9"/>
  <c r="F35" i="9"/>
  <c r="F31" i="9"/>
  <c r="F27" i="9"/>
  <c r="F23" i="9"/>
  <c r="F19" i="9"/>
  <c r="F15" i="9"/>
  <c r="F11" i="9"/>
  <c r="F7" i="9"/>
  <c r="H61" i="9"/>
  <c r="H57" i="9"/>
  <c r="H53" i="9"/>
  <c r="H49" i="9"/>
  <c r="H45" i="9"/>
  <c r="H41" i="9"/>
  <c r="H37" i="9"/>
  <c r="H33" i="9"/>
  <c r="H29" i="9"/>
  <c r="H25" i="9"/>
  <c r="H21" i="9"/>
  <c r="H17" i="9"/>
  <c r="H13" i="9"/>
  <c r="H9" i="9"/>
  <c r="F60" i="9"/>
  <c r="F52" i="9"/>
  <c r="F36" i="9"/>
  <c r="F24" i="9"/>
  <c r="F62" i="9"/>
  <c r="F58" i="9"/>
  <c r="F54" i="9"/>
  <c r="F50" i="9"/>
  <c r="F46" i="9"/>
  <c r="F42" i="9"/>
  <c r="F38" i="9"/>
  <c r="F34" i="9"/>
  <c r="F30" i="9"/>
  <c r="F26" i="9"/>
  <c r="F22" i="9"/>
  <c r="F18" i="9"/>
  <c r="F14" i="9"/>
  <c r="H6" i="9"/>
  <c r="H60" i="9"/>
  <c r="H56" i="9"/>
  <c r="H52" i="9"/>
  <c r="H48" i="9"/>
  <c r="H44" i="9"/>
  <c r="H40" i="9"/>
  <c r="H36" i="9"/>
  <c r="H32" i="9"/>
  <c r="H28" i="9"/>
  <c r="H24" i="9"/>
  <c r="H20" i="9"/>
  <c r="H16" i="9"/>
  <c r="H12" i="9"/>
  <c r="F10" i="10"/>
  <c r="F14" i="10"/>
  <c r="F18" i="10"/>
  <c r="F22" i="10"/>
  <c r="F26" i="10"/>
  <c r="F30" i="10"/>
  <c r="F34" i="10"/>
  <c r="F38" i="10"/>
  <c r="F42" i="10"/>
  <c r="F46" i="10"/>
  <c r="F50" i="10"/>
  <c r="F54" i="10"/>
  <c r="F58" i="10"/>
  <c r="F62" i="10"/>
  <c r="F7" i="10"/>
  <c r="F11" i="10"/>
  <c r="F15" i="10"/>
  <c r="F19" i="10"/>
  <c r="F23" i="10"/>
  <c r="F27" i="10"/>
  <c r="F31" i="10"/>
  <c r="F35" i="10"/>
  <c r="F39" i="10"/>
  <c r="F43" i="10"/>
  <c r="F47" i="10"/>
  <c r="F51" i="10"/>
  <c r="F55" i="10"/>
  <c r="F59" i="10"/>
  <c r="F63" i="10"/>
  <c r="F8" i="10"/>
  <c r="F16" i="10"/>
  <c r="F24" i="10"/>
  <c r="F32" i="10"/>
  <c r="F40" i="10"/>
  <c r="F48" i="10"/>
  <c r="F56" i="10"/>
  <c r="F6" i="10"/>
  <c r="F9" i="10"/>
  <c r="F17" i="10"/>
  <c r="F25" i="10"/>
  <c r="F33" i="10"/>
  <c r="F41" i="10"/>
  <c r="F49" i="10"/>
  <c r="F57" i="10"/>
  <c r="F12" i="10"/>
  <c r="F20" i="10"/>
  <c r="F28" i="10"/>
  <c r="F36" i="10"/>
  <c r="F44" i="10"/>
  <c r="F52" i="10"/>
  <c r="F60" i="10"/>
  <c r="F13" i="10"/>
  <c r="F21" i="10"/>
  <c r="F29" i="10"/>
  <c r="F37" i="10"/>
  <c r="F45" i="10"/>
  <c r="F53" i="10"/>
  <c r="F61" i="10"/>
  <c r="H8" i="10"/>
  <c r="H12" i="10"/>
  <c r="H16" i="10"/>
  <c r="H20" i="10"/>
  <c r="H24" i="10"/>
  <c r="H28" i="10"/>
  <c r="H32" i="10"/>
  <c r="H36" i="10"/>
  <c r="H40" i="10"/>
  <c r="H44" i="10"/>
  <c r="H48" i="10"/>
  <c r="H52" i="10"/>
  <c r="H56" i="10"/>
  <c r="H60" i="10"/>
  <c r="H6" i="10"/>
  <c r="H9" i="10"/>
  <c r="H13" i="10"/>
  <c r="H17" i="10"/>
  <c r="H21" i="10"/>
  <c r="H25" i="10"/>
  <c r="H29" i="10"/>
  <c r="H33" i="10"/>
  <c r="H37" i="10"/>
  <c r="H41" i="10"/>
  <c r="H45" i="10"/>
  <c r="H49" i="10"/>
  <c r="H53" i="10"/>
  <c r="H57" i="10"/>
  <c r="H61" i="10"/>
  <c r="H10" i="10"/>
  <c r="H18" i="10"/>
  <c r="H26" i="10"/>
  <c r="H34" i="10"/>
  <c r="H42" i="10"/>
  <c r="H50" i="10"/>
  <c r="H58" i="10"/>
  <c r="H11" i="10"/>
  <c r="H19" i="10"/>
  <c r="H27" i="10"/>
  <c r="H35" i="10"/>
  <c r="H43" i="10"/>
  <c r="H51" i="10"/>
  <c r="H59" i="10"/>
  <c r="H14" i="10"/>
  <c r="H22" i="10"/>
  <c r="H30" i="10"/>
  <c r="H38" i="10"/>
  <c r="H46" i="10"/>
  <c r="H54" i="10"/>
  <c r="H62" i="10"/>
  <c r="H7" i="10"/>
  <c r="H15" i="10"/>
  <c r="H23" i="10"/>
  <c r="H31" i="10"/>
  <c r="H39" i="10"/>
  <c r="H47" i="10"/>
  <c r="H55" i="10"/>
  <c r="H63" i="10"/>
  <c r="D67" i="10"/>
  <c r="D64" i="10" s="1"/>
  <c r="E64" i="10"/>
  <c r="D64" i="9"/>
  <c r="E64" i="9"/>
  <c r="C64" i="9"/>
  <c r="D8" i="9" l="1"/>
  <c r="D12" i="9"/>
  <c r="D16" i="9"/>
  <c r="D20" i="9"/>
  <c r="D24" i="9"/>
  <c r="D28" i="9"/>
  <c r="D32" i="9"/>
  <c r="D36" i="9"/>
  <c r="D40" i="9"/>
  <c r="D44" i="9"/>
  <c r="D48" i="9"/>
  <c r="D52" i="9"/>
  <c r="D56" i="9"/>
  <c r="D60" i="9"/>
  <c r="D6" i="9"/>
  <c r="D18" i="9"/>
  <c r="D30" i="9"/>
  <c r="D46" i="9"/>
  <c r="D54" i="9"/>
  <c r="D9" i="9"/>
  <c r="D13" i="9"/>
  <c r="D17" i="9"/>
  <c r="D21" i="9"/>
  <c r="D25" i="9"/>
  <c r="D29" i="9"/>
  <c r="D33" i="9"/>
  <c r="D37" i="9"/>
  <c r="D41" i="9"/>
  <c r="D45" i="9"/>
  <c r="D49" i="9"/>
  <c r="D53" i="9"/>
  <c r="D57" i="9"/>
  <c r="D61" i="9"/>
  <c r="D22" i="9"/>
  <c r="D38" i="9"/>
  <c r="D50" i="9"/>
  <c r="D62" i="9"/>
  <c r="D10" i="9"/>
  <c r="D34" i="9"/>
  <c r="D7" i="9"/>
  <c r="D11" i="9"/>
  <c r="D15" i="9"/>
  <c r="D19" i="9"/>
  <c r="D23" i="9"/>
  <c r="D27" i="9"/>
  <c r="D31" i="9"/>
  <c r="D35" i="9"/>
  <c r="D39" i="9"/>
  <c r="D43" i="9"/>
  <c r="D47" i="9"/>
  <c r="D51" i="9"/>
  <c r="D55" i="9"/>
  <c r="D59" i="9"/>
  <c r="D63" i="9"/>
  <c r="D14" i="9"/>
  <c r="D26" i="9"/>
  <c r="D42" i="9"/>
  <c r="D58" i="9"/>
  <c r="D8" i="10"/>
  <c r="D12" i="10"/>
  <c r="D16" i="10"/>
  <c r="D20" i="10"/>
  <c r="D24" i="10"/>
  <c r="D28" i="10"/>
  <c r="D32" i="10"/>
  <c r="D36" i="10"/>
  <c r="D40" i="10"/>
  <c r="D44" i="10"/>
  <c r="D48" i="10"/>
  <c r="D52" i="10"/>
  <c r="D56" i="10"/>
  <c r="D60" i="10"/>
  <c r="D6" i="10"/>
  <c r="D9" i="10"/>
  <c r="D13" i="10"/>
  <c r="D17" i="10"/>
  <c r="D21" i="10"/>
  <c r="D25" i="10"/>
  <c r="D29" i="10"/>
  <c r="D33" i="10"/>
  <c r="D37" i="10"/>
  <c r="D41" i="10"/>
  <c r="D45" i="10"/>
  <c r="D49" i="10"/>
  <c r="D53" i="10"/>
  <c r="D14" i="10"/>
  <c r="D22" i="10"/>
  <c r="D30" i="10"/>
  <c r="D38" i="10"/>
  <c r="D46" i="10"/>
  <c r="D54" i="10"/>
  <c r="D59" i="10"/>
  <c r="D7" i="10"/>
  <c r="D15" i="10"/>
  <c r="D23" i="10"/>
  <c r="D31" i="10"/>
  <c r="D39" i="10"/>
  <c r="D47" i="10"/>
  <c r="D55" i="10"/>
  <c r="D61" i="10"/>
  <c r="D10" i="10"/>
  <c r="D18" i="10"/>
  <c r="D26" i="10"/>
  <c r="D34" i="10"/>
  <c r="D42" i="10"/>
  <c r="D50" i="10"/>
  <c r="D57" i="10"/>
  <c r="D62" i="10"/>
  <c r="D11" i="10"/>
  <c r="D19" i="10"/>
  <c r="D27" i="10"/>
  <c r="D35" i="10"/>
  <c r="D43" i="10"/>
  <c r="D51" i="10"/>
  <c r="D58" i="10"/>
  <c r="D63" i="10"/>
  <c r="H10" i="8" l="1"/>
  <c r="H14" i="8"/>
  <c r="H18" i="8"/>
  <c r="H22" i="8"/>
  <c r="H26" i="8"/>
  <c r="H30" i="8"/>
  <c r="H34" i="8"/>
  <c r="H38" i="8"/>
  <c r="H42" i="8"/>
  <c r="H46" i="8"/>
  <c r="H50" i="8"/>
  <c r="H54" i="8"/>
  <c r="H58" i="8"/>
  <c r="H62" i="8"/>
  <c r="H7" i="8"/>
  <c r="H11" i="8"/>
  <c r="H15" i="8"/>
  <c r="H19" i="8"/>
  <c r="H23" i="8"/>
  <c r="H27" i="8"/>
  <c r="H31" i="8"/>
  <c r="H35" i="8"/>
  <c r="H39" i="8"/>
  <c r="H43" i="8"/>
  <c r="H47" i="8"/>
  <c r="H51" i="8"/>
  <c r="H55" i="8"/>
  <c r="H59" i="8"/>
  <c r="H63" i="8"/>
  <c r="H8" i="8"/>
  <c r="H12" i="8"/>
  <c r="H16" i="8"/>
  <c r="H20" i="8"/>
  <c r="H24" i="8"/>
  <c r="H28" i="8"/>
  <c r="H32" i="8"/>
  <c r="H36" i="8"/>
  <c r="H40" i="8"/>
  <c r="H44" i="8"/>
  <c r="H48" i="8"/>
  <c r="H52" i="8"/>
  <c r="H56" i="8"/>
  <c r="H60" i="8"/>
  <c r="H6" i="8"/>
  <c r="H9" i="8"/>
  <c r="H13" i="8"/>
  <c r="H17" i="8"/>
  <c r="H21" i="8"/>
  <c r="H25" i="8"/>
  <c r="H29" i="8"/>
  <c r="H33" i="8"/>
  <c r="H37" i="8"/>
  <c r="H41" i="8"/>
  <c r="H45" i="8"/>
  <c r="H49" i="8"/>
  <c r="H53" i="8"/>
  <c r="H57" i="8"/>
  <c r="H61" i="8"/>
  <c r="C64" i="8"/>
  <c r="F64" i="8"/>
  <c r="D67" i="8"/>
  <c r="D6" i="8" s="1"/>
  <c r="E64" i="8"/>
  <c r="F7" i="8" l="1"/>
  <c r="F11" i="8"/>
  <c r="F15" i="8"/>
  <c r="F19" i="8"/>
  <c r="F23" i="8"/>
  <c r="F27" i="8"/>
  <c r="F31" i="8"/>
  <c r="F35" i="8"/>
  <c r="F39" i="8"/>
  <c r="F43" i="8"/>
  <c r="F47" i="8"/>
  <c r="F51" i="8"/>
  <c r="F55" i="8"/>
  <c r="F59" i="8"/>
  <c r="F63" i="8"/>
  <c r="F8" i="8"/>
  <c r="F12" i="8"/>
  <c r="F16" i="8"/>
  <c r="F20" i="8"/>
  <c r="F24" i="8"/>
  <c r="F28" i="8"/>
  <c r="F32" i="8"/>
  <c r="F36" i="8"/>
  <c r="F40" i="8"/>
  <c r="F44" i="8"/>
  <c r="F48" i="8"/>
  <c r="F52" i="8"/>
  <c r="F56" i="8"/>
  <c r="F60" i="8"/>
  <c r="F6" i="8"/>
  <c r="F9" i="8"/>
  <c r="F13" i="8"/>
  <c r="F17" i="8"/>
  <c r="F21" i="8"/>
  <c r="F25" i="8"/>
  <c r="F29" i="8"/>
  <c r="F33" i="8"/>
  <c r="F37" i="8"/>
  <c r="F41" i="8"/>
  <c r="F45" i="8"/>
  <c r="F49" i="8"/>
  <c r="F53" i="8"/>
  <c r="F57" i="8"/>
  <c r="F61" i="8"/>
  <c r="F10" i="8"/>
  <c r="F14" i="8"/>
  <c r="F18" i="8"/>
  <c r="F22" i="8"/>
  <c r="F26" i="8"/>
  <c r="F30" i="8"/>
  <c r="F34" i="8"/>
  <c r="F38" i="8"/>
  <c r="F42" i="8"/>
  <c r="F46" i="8"/>
  <c r="F50" i="8"/>
  <c r="F54" i="8"/>
  <c r="F58" i="8"/>
  <c r="F62" i="8"/>
  <c r="D9" i="8"/>
  <c r="D13" i="8"/>
  <c r="D17" i="8"/>
  <c r="D21" i="8"/>
  <c r="D25" i="8"/>
  <c r="D29" i="8"/>
  <c r="D33" i="8"/>
  <c r="D37" i="8"/>
  <c r="D41" i="8"/>
  <c r="D45" i="8"/>
  <c r="D49" i="8"/>
  <c r="D53" i="8"/>
  <c r="D57" i="8"/>
  <c r="D61" i="8"/>
  <c r="D10" i="8"/>
  <c r="D14" i="8"/>
  <c r="D18" i="8"/>
  <c r="D22" i="8"/>
  <c r="D26" i="8"/>
  <c r="D30" i="8"/>
  <c r="D34" i="8"/>
  <c r="D38" i="8"/>
  <c r="D42" i="8"/>
  <c r="D46" i="8"/>
  <c r="D50" i="8"/>
  <c r="D54" i="8"/>
  <c r="D58" i="8"/>
  <c r="D62" i="8"/>
  <c r="D7" i="8"/>
  <c r="D11" i="8"/>
  <c r="D15" i="8"/>
  <c r="D19" i="8"/>
  <c r="D23" i="8"/>
  <c r="D27" i="8"/>
  <c r="D31" i="8"/>
  <c r="D35" i="8"/>
  <c r="D39" i="8"/>
  <c r="D43" i="8"/>
  <c r="D47" i="8"/>
  <c r="D51" i="8"/>
  <c r="D55" i="8"/>
  <c r="D59" i="8"/>
  <c r="D63" i="8"/>
  <c r="D8" i="8"/>
  <c r="D12" i="8"/>
  <c r="D16" i="8"/>
  <c r="D20" i="8"/>
  <c r="D24" i="8"/>
  <c r="D28" i="8"/>
  <c r="D32" i="8"/>
  <c r="D36" i="8"/>
  <c r="D40" i="8"/>
  <c r="D44" i="8"/>
  <c r="D48" i="8"/>
  <c r="D52" i="8"/>
  <c r="D56" i="8"/>
  <c r="D60" i="8"/>
  <c r="C64" i="3"/>
  <c r="D59" i="3"/>
  <c r="D61" i="3"/>
  <c r="D60" i="3"/>
  <c r="D55" i="3"/>
  <c r="D58" i="3"/>
  <c r="D57" i="3"/>
  <c r="D56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63" i="3"/>
  <c r="D25" i="3"/>
  <c r="D24" i="3"/>
  <c r="D23" i="3"/>
  <c r="D22" i="3"/>
  <c r="D62" i="3"/>
  <c r="D21" i="3"/>
  <c r="D19" i="3"/>
  <c r="D18" i="3"/>
  <c r="D17" i="3"/>
  <c r="D16" i="3"/>
  <c r="D20" i="3"/>
  <c r="D15" i="3"/>
  <c r="D14" i="3"/>
  <c r="D13" i="3"/>
  <c r="D12" i="3"/>
  <c r="D11" i="3"/>
  <c r="D10" i="3"/>
  <c r="D9" i="3"/>
  <c r="D8" i="3"/>
  <c r="D7" i="3"/>
  <c r="D6" i="3"/>
  <c r="D67" i="2"/>
  <c r="C67" i="2"/>
  <c r="F25" i="2" s="1"/>
  <c r="O66" i="2"/>
  <c r="M66" i="2"/>
  <c r="H66" i="2"/>
  <c r="O65" i="2"/>
  <c r="M65" i="2"/>
  <c r="H65" i="2"/>
  <c r="O64" i="2"/>
  <c r="M64" i="2"/>
  <c r="H64" i="2"/>
  <c r="O63" i="2"/>
  <c r="M63" i="2"/>
  <c r="H63" i="2"/>
  <c r="O62" i="2"/>
  <c r="M62" i="2"/>
  <c r="H62" i="2"/>
  <c r="O61" i="2"/>
  <c r="M61" i="2"/>
  <c r="N61" i="2" s="1"/>
  <c r="R61" i="2" s="1"/>
  <c r="H61" i="2"/>
  <c r="O60" i="2"/>
  <c r="P60" i="2" s="1"/>
  <c r="S60" i="2" s="1"/>
  <c r="M60" i="2"/>
  <c r="N60" i="2" s="1"/>
  <c r="R60" i="2" s="1"/>
  <c r="H60" i="2"/>
  <c r="O59" i="2"/>
  <c r="P59" i="2" s="1"/>
  <c r="S59" i="2" s="1"/>
  <c r="M59" i="2"/>
  <c r="N59" i="2" s="1"/>
  <c r="R59" i="2" s="1"/>
  <c r="H59" i="2"/>
  <c r="E57" i="2"/>
  <c r="O58" i="2"/>
  <c r="M58" i="2"/>
  <c r="N58" i="2" s="1"/>
  <c r="R58" i="2" s="1"/>
  <c r="H58" i="2"/>
  <c r="O57" i="2"/>
  <c r="P57" i="2" s="1"/>
  <c r="S57" i="2" s="1"/>
  <c r="M57" i="2"/>
  <c r="H57" i="2"/>
  <c r="O56" i="2"/>
  <c r="M56" i="2"/>
  <c r="H56" i="2"/>
  <c r="O55" i="2"/>
  <c r="M55" i="2"/>
  <c r="H55" i="2"/>
  <c r="O54" i="2"/>
  <c r="M54" i="2"/>
  <c r="H54" i="2"/>
  <c r="F52" i="2"/>
  <c r="O53" i="2"/>
  <c r="M53" i="2"/>
  <c r="H53" i="2"/>
  <c r="O52" i="2"/>
  <c r="M52" i="2"/>
  <c r="H52" i="2"/>
  <c r="O51" i="2"/>
  <c r="P51" i="2" s="1"/>
  <c r="S51" i="2" s="1"/>
  <c r="M51" i="2"/>
  <c r="H51" i="2"/>
  <c r="O50" i="2"/>
  <c r="M50" i="2"/>
  <c r="N50" i="2" s="1"/>
  <c r="R50" i="2" s="1"/>
  <c r="H50" i="2"/>
  <c r="O49" i="2"/>
  <c r="P49" i="2" s="1"/>
  <c r="S49" i="2" s="1"/>
  <c r="M49" i="2"/>
  <c r="H49" i="2"/>
  <c r="O48" i="2"/>
  <c r="M48" i="2"/>
  <c r="N48" i="2" s="1"/>
  <c r="R48" i="2" s="1"/>
  <c r="H48" i="2"/>
  <c r="O47" i="2"/>
  <c r="M47" i="2"/>
  <c r="H47" i="2"/>
  <c r="O46" i="2"/>
  <c r="P46" i="2" s="1"/>
  <c r="S46" i="2" s="1"/>
  <c r="M46" i="2"/>
  <c r="N46" i="2" s="1"/>
  <c r="R46" i="2" s="1"/>
  <c r="H46" i="2"/>
  <c r="F44" i="2"/>
  <c r="O45" i="2"/>
  <c r="M45" i="2"/>
  <c r="H45" i="2"/>
  <c r="O44" i="2"/>
  <c r="P44" i="2" s="1"/>
  <c r="S44" i="2" s="1"/>
  <c r="M44" i="2"/>
  <c r="N44" i="2" s="1"/>
  <c r="R44" i="2" s="1"/>
  <c r="H44" i="2"/>
  <c r="O43" i="2"/>
  <c r="P43" i="2" s="1"/>
  <c r="S43" i="2" s="1"/>
  <c r="M43" i="2"/>
  <c r="H43" i="2"/>
  <c r="O42" i="2"/>
  <c r="M42" i="2"/>
  <c r="H42" i="2"/>
  <c r="O41" i="2"/>
  <c r="P41" i="2" s="1"/>
  <c r="S41" i="2" s="1"/>
  <c r="M41" i="2"/>
  <c r="N41" i="2" s="1"/>
  <c r="R41" i="2" s="1"/>
  <c r="H41" i="2"/>
  <c r="O40" i="2"/>
  <c r="M40" i="2"/>
  <c r="N40" i="2" s="1"/>
  <c r="R40" i="2" s="1"/>
  <c r="H40" i="2"/>
  <c r="F38" i="2"/>
  <c r="O39" i="2"/>
  <c r="M39" i="2"/>
  <c r="H39" i="2"/>
  <c r="O38" i="2"/>
  <c r="P38" i="2" s="1"/>
  <c r="S38" i="2" s="1"/>
  <c r="M38" i="2"/>
  <c r="N38" i="2" s="1"/>
  <c r="R38" i="2" s="1"/>
  <c r="H38" i="2"/>
  <c r="F36" i="2"/>
  <c r="O37" i="2"/>
  <c r="M37" i="2"/>
  <c r="H37" i="2"/>
  <c r="O36" i="2"/>
  <c r="P36" i="2" s="1"/>
  <c r="S36" i="2" s="1"/>
  <c r="M36" i="2"/>
  <c r="N36" i="2" s="1"/>
  <c r="R36" i="2" s="1"/>
  <c r="H36" i="2"/>
  <c r="O35" i="2"/>
  <c r="P35" i="2" s="1"/>
  <c r="S35" i="2" s="1"/>
  <c r="M35" i="2"/>
  <c r="H35" i="2"/>
  <c r="O34" i="2"/>
  <c r="M34" i="2"/>
  <c r="N34" i="2" s="1"/>
  <c r="R34" i="2" s="1"/>
  <c r="H34" i="2"/>
  <c r="O33" i="2"/>
  <c r="P33" i="2" s="1"/>
  <c r="S33" i="2" s="1"/>
  <c r="M33" i="2"/>
  <c r="H33" i="2"/>
  <c r="O32" i="2"/>
  <c r="M32" i="2"/>
  <c r="N32" i="2" s="1"/>
  <c r="R32" i="2" s="1"/>
  <c r="H32" i="2"/>
  <c r="O31" i="2"/>
  <c r="M31" i="2"/>
  <c r="N31" i="2" s="1"/>
  <c r="R31" i="2" s="1"/>
  <c r="H31" i="2"/>
  <c r="O30" i="2"/>
  <c r="P30" i="2" s="1"/>
  <c r="S30" i="2" s="1"/>
  <c r="M30" i="2"/>
  <c r="N30" i="2" s="1"/>
  <c r="R30" i="2" s="1"/>
  <c r="H30" i="2"/>
  <c r="O29" i="2"/>
  <c r="M29" i="2"/>
  <c r="N29" i="2" s="1"/>
  <c r="R29" i="2" s="1"/>
  <c r="H29" i="2"/>
  <c r="O28" i="2"/>
  <c r="M28" i="2"/>
  <c r="N28" i="2" s="1"/>
  <c r="R28" i="2" s="1"/>
  <c r="H28" i="2"/>
  <c r="O27" i="2"/>
  <c r="M27" i="2"/>
  <c r="N27" i="2" s="1"/>
  <c r="R27" i="2" s="1"/>
  <c r="H27" i="2"/>
  <c r="O26" i="2"/>
  <c r="P26" i="2" s="1"/>
  <c r="S26" i="2" s="1"/>
  <c r="M26" i="2"/>
  <c r="N26" i="2" s="1"/>
  <c r="R26" i="2" s="1"/>
  <c r="H26" i="2"/>
  <c r="O25" i="2"/>
  <c r="P25" i="2" s="1"/>
  <c r="S25" i="2" s="1"/>
  <c r="M25" i="2"/>
  <c r="N25" i="2" s="1"/>
  <c r="R25" i="2" s="1"/>
  <c r="H25" i="2"/>
  <c r="F65" i="2"/>
  <c r="O24" i="2"/>
  <c r="P24" i="2" s="1"/>
  <c r="S24" i="2" s="1"/>
  <c r="M24" i="2"/>
  <c r="N24" i="2" s="1"/>
  <c r="R24" i="2" s="1"/>
  <c r="H24" i="2"/>
  <c r="F24" i="2"/>
  <c r="O23" i="2"/>
  <c r="P23" i="2" s="1"/>
  <c r="S23" i="2" s="1"/>
  <c r="M23" i="2"/>
  <c r="H23" i="2"/>
  <c r="F22" i="2"/>
  <c r="O22" i="2"/>
  <c r="P22" i="2" s="1"/>
  <c r="S22" i="2" s="1"/>
  <c r="M22" i="2"/>
  <c r="N22" i="2" s="1"/>
  <c r="R22" i="2" s="1"/>
  <c r="H22" i="2"/>
  <c r="O21" i="2"/>
  <c r="P21" i="2" s="1"/>
  <c r="S21" i="2" s="1"/>
  <c r="M21" i="2"/>
  <c r="H21" i="2"/>
  <c r="O20" i="2"/>
  <c r="P20" i="2" s="1"/>
  <c r="S20" i="2" s="1"/>
  <c r="M20" i="2"/>
  <c r="H20" i="2"/>
  <c r="F19" i="2"/>
  <c r="O19" i="2"/>
  <c r="M19" i="2"/>
  <c r="N19" i="2" s="1"/>
  <c r="R19" i="2" s="1"/>
  <c r="H19" i="2"/>
  <c r="F23" i="2"/>
  <c r="O18" i="2"/>
  <c r="P18" i="2" s="1"/>
  <c r="S18" i="2" s="1"/>
  <c r="M18" i="2"/>
  <c r="N18" i="2" s="1"/>
  <c r="R18" i="2" s="1"/>
  <c r="H18" i="2"/>
  <c r="O17" i="2"/>
  <c r="P17" i="2" s="1"/>
  <c r="S17" i="2" s="1"/>
  <c r="M17" i="2"/>
  <c r="N17" i="2" s="1"/>
  <c r="R17" i="2" s="1"/>
  <c r="H17" i="2"/>
  <c r="E17" i="2"/>
  <c r="O16" i="2"/>
  <c r="P16" i="2" s="1"/>
  <c r="S16" i="2" s="1"/>
  <c r="M16" i="2"/>
  <c r="N16" i="2" s="1"/>
  <c r="R16" i="2" s="1"/>
  <c r="H16" i="2"/>
  <c r="F16" i="2"/>
  <c r="O15" i="2"/>
  <c r="P15" i="2" s="1"/>
  <c r="S15" i="2" s="1"/>
  <c r="M15" i="2"/>
  <c r="N15" i="2" s="1"/>
  <c r="R15" i="2" s="1"/>
  <c r="H15" i="2"/>
  <c r="O14" i="2"/>
  <c r="P14" i="2" s="1"/>
  <c r="S14" i="2" s="1"/>
  <c r="M14" i="2"/>
  <c r="N14" i="2" s="1"/>
  <c r="R14" i="2" s="1"/>
  <c r="H14" i="2"/>
  <c r="O13" i="2"/>
  <c r="P13" i="2" s="1"/>
  <c r="S13" i="2" s="1"/>
  <c r="M13" i="2"/>
  <c r="N13" i="2" s="1"/>
  <c r="R13" i="2" s="1"/>
  <c r="H13" i="2"/>
  <c r="O12" i="2"/>
  <c r="P12" i="2" s="1"/>
  <c r="S12" i="2" s="1"/>
  <c r="M12" i="2"/>
  <c r="N12" i="2" s="1"/>
  <c r="R12" i="2" s="1"/>
  <c r="H12" i="2"/>
  <c r="O11" i="2"/>
  <c r="M11" i="2"/>
  <c r="N11" i="2" s="1"/>
  <c r="R11" i="2" s="1"/>
  <c r="H11" i="2"/>
  <c r="P10" i="2"/>
  <c r="S10" i="2" s="1"/>
  <c r="O10" i="2"/>
  <c r="M10" i="2"/>
  <c r="N10" i="2" s="1"/>
  <c r="R10" i="2" s="1"/>
  <c r="H10" i="2"/>
  <c r="O9" i="2"/>
  <c r="P9" i="2" s="1"/>
  <c r="S9" i="2" s="1"/>
  <c r="M9" i="2"/>
  <c r="N9" i="2" s="1"/>
  <c r="R9" i="2" s="1"/>
  <c r="H9" i="2"/>
  <c r="C66" i="1"/>
  <c r="D62" i="1" s="1"/>
  <c r="N64" i="2" l="1"/>
  <c r="R64" i="2" s="1"/>
  <c r="P65" i="2"/>
  <c r="S65" i="2" s="1"/>
  <c r="D36" i="1"/>
  <c r="D14" i="1"/>
  <c r="D28" i="1"/>
  <c r="D46" i="1"/>
  <c r="D21" i="1"/>
  <c r="D63" i="1"/>
  <c r="E11" i="2"/>
  <c r="F12" i="2"/>
  <c r="E13" i="2"/>
  <c r="F17" i="2"/>
  <c r="E26" i="2"/>
  <c r="E33" i="2"/>
  <c r="E39" i="2"/>
  <c r="E41" i="2"/>
  <c r="N56" i="2"/>
  <c r="R56" i="2" s="1"/>
  <c r="D8" i="1"/>
  <c r="D64" i="1"/>
  <c r="D38" i="1"/>
  <c r="D25" i="1"/>
  <c r="D32" i="1"/>
  <c r="D40" i="1"/>
  <c r="D54" i="1"/>
  <c r="E9" i="2"/>
  <c r="F26" i="2"/>
  <c r="F27" i="2"/>
  <c r="F30" i="2"/>
  <c r="E31" i="2"/>
  <c r="E49" i="2"/>
  <c r="F63" i="2"/>
  <c r="N66" i="2"/>
  <c r="R66" i="2" s="1"/>
  <c r="D16" i="1"/>
  <c r="D30" i="1"/>
  <c r="D50" i="1"/>
  <c r="D10" i="1"/>
  <c r="D22" i="1"/>
  <c r="D12" i="1"/>
  <c r="D19" i="1"/>
  <c r="D27" i="1"/>
  <c r="D34" i="1"/>
  <c r="D42" i="1"/>
  <c r="D59" i="1"/>
  <c r="F9" i="2"/>
  <c r="F10" i="2"/>
  <c r="F15" i="2"/>
  <c r="F18" i="2"/>
  <c r="E23" i="2"/>
  <c r="E28" i="2"/>
  <c r="F66" i="2"/>
  <c r="F46" i="2"/>
  <c r="E47" i="2"/>
  <c r="F54" i="2"/>
  <c r="E55" i="2"/>
  <c r="F61" i="2"/>
  <c r="N63" i="2"/>
  <c r="R63" i="2" s="1"/>
  <c r="D9" i="1"/>
  <c r="D13" i="1"/>
  <c r="D17" i="1"/>
  <c r="D20" i="1"/>
  <c r="D24" i="1"/>
  <c r="D65" i="1"/>
  <c r="D31" i="1"/>
  <c r="D35" i="1"/>
  <c r="D39" i="1"/>
  <c r="D43" i="1"/>
  <c r="D47" i="1"/>
  <c r="D51" i="1"/>
  <c r="D55" i="1"/>
  <c r="D60" i="1"/>
  <c r="D61" i="1"/>
  <c r="N23" i="2"/>
  <c r="R23" i="2" s="1"/>
  <c r="N33" i="2"/>
  <c r="R33" i="2" s="1"/>
  <c r="N51" i="2"/>
  <c r="R51" i="2" s="1"/>
  <c r="N53" i="2"/>
  <c r="R53" i="2" s="1"/>
  <c r="N55" i="2"/>
  <c r="R55" i="2" s="1"/>
  <c r="N62" i="2"/>
  <c r="R62" i="2" s="1"/>
  <c r="N65" i="2"/>
  <c r="R65" i="2" s="1"/>
  <c r="D44" i="1"/>
  <c r="D48" i="1"/>
  <c r="D52" i="1"/>
  <c r="D56" i="1"/>
  <c r="D57" i="1"/>
  <c r="N20" i="2"/>
  <c r="R20" i="2" s="1"/>
  <c r="N42" i="2"/>
  <c r="R42" i="2" s="1"/>
  <c r="N43" i="2"/>
  <c r="R43" i="2" s="1"/>
  <c r="N45" i="2"/>
  <c r="R45" i="2" s="1"/>
  <c r="N47" i="2"/>
  <c r="R47" i="2" s="1"/>
  <c r="N52" i="2"/>
  <c r="R52" i="2" s="1"/>
  <c r="N54" i="2"/>
  <c r="R54" i="2" s="1"/>
  <c r="N57" i="2"/>
  <c r="R57" i="2" s="1"/>
  <c r="N21" i="2"/>
  <c r="R21" i="2" s="1"/>
  <c r="D11" i="1"/>
  <c r="D15" i="1"/>
  <c r="D18" i="1"/>
  <c r="D23" i="1"/>
  <c r="D26" i="1"/>
  <c r="D29" i="1"/>
  <c r="D33" i="1"/>
  <c r="D37" i="1"/>
  <c r="D41" i="1"/>
  <c r="D45" i="1"/>
  <c r="D49" i="1"/>
  <c r="D53" i="1"/>
  <c r="D58" i="1"/>
  <c r="N35" i="2"/>
  <c r="R35" i="2" s="1"/>
  <c r="N37" i="2"/>
  <c r="R37" i="2" s="1"/>
  <c r="N39" i="2"/>
  <c r="R39" i="2" s="1"/>
  <c r="N49" i="2"/>
  <c r="R49" i="2" s="1"/>
  <c r="P52" i="2"/>
  <c r="S52" i="2" s="1"/>
  <c r="P54" i="2"/>
  <c r="S54" i="2" s="1"/>
  <c r="E64" i="2"/>
  <c r="F11" i="2"/>
  <c r="E20" i="2"/>
  <c r="E65" i="2"/>
  <c r="P62" i="2"/>
  <c r="S62" i="2" s="1"/>
  <c r="P63" i="2"/>
  <c r="S63" i="2" s="1"/>
  <c r="P55" i="2"/>
  <c r="S55" i="2" s="1"/>
  <c r="P47" i="2"/>
  <c r="S47" i="2" s="1"/>
  <c r="P39" i="2"/>
  <c r="S39" i="2" s="1"/>
  <c r="P31" i="2"/>
  <c r="S31" i="2" s="1"/>
  <c r="P28" i="2"/>
  <c r="S28" i="2" s="1"/>
  <c r="P61" i="2"/>
  <c r="S61" i="2" s="1"/>
  <c r="P53" i="2"/>
  <c r="S53" i="2" s="1"/>
  <c r="P45" i="2"/>
  <c r="S45" i="2" s="1"/>
  <c r="P37" i="2"/>
  <c r="S37" i="2" s="1"/>
  <c r="P29" i="2"/>
  <c r="S29" i="2" s="1"/>
  <c r="P27" i="2"/>
  <c r="S27" i="2" s="1"/>
  <c r="P19" i="2"/>
  <c r="S19" i="2" s="1"/>
  <c r="P11" i="2"/>
  <c r="S11" i="2" s="1"/>
  <c r="E62" i="2"/>
  <c r="E63" i="2"/>
  <c r="E61" i="2"/>
  <c r="E59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66" i="2"/>
  <c r="E27" i="2"/>
  <c r="E25" i="2"/>
  <c r="E24" i="2"/>
  <c r="E21" i="2"/>
  <c r="E19" i="2"/>
  <c r="E18" i="2"/>
  <c r="E16" i="2"/>
  <c r="E14" i="2"/>
  <c r="E12" i="2"/>
  <c r="E10" i="2"/>
  <c r="F58" i="2"/>
  <c r="F53" i="2"/>
  <c r="F45" i="2"/>
  <c r="F43" i="2"/>
  <c r="F39" i="2"/>
  <c r="F37" i="2"/>
  <c r="F33" i="2"/>
  <c r="F31" i="2"/>
  <c r="F64" i="2"/>
  <c r="F60" i="2"/>
  <c r="F57" i="2"/>
  <c r="F55" i="2"/>
  <c r="F51" i="2"/>
  <c r="F49" i="2"/>
  <c r="F47" i="2"/>
  <c r="F41" i="2"/>
  <c r="F35" i="2"/>
  <c r="F29" i="2"/>
  <c r="E58" i="2"/>
  <c r="F59" i="2"/>
  <c r="E53" i="2"/>
  <c r="F50" i="2"/>
  <c r="E45" i="2"/>
  <c r="F42" i="2"/>
  <c r="E37" i="2"/>
  <c r="F34" i="2"/>
  <c r="E29" i="2"/>
  <c r="F62" i="2"/>
  <c r="E60" i="2"/>
  <c r="F56" i="2"/>
  <c r="E51" i="2"/>
  <c r="F48" i="2"/>
  <c r="E43" i="2"/>
  <c r="F40" i="2"/>
  <c r="E35" i="2"/>
  <c r="F32" i="2"/>
  <c r="F28" i="2"/>
  <c r="E22" i="2"/>
  <c r="F21" i="2"/>
  <c r="F20" i="2"/>
  <c r="E15" i="2"/>
  <c r="F14" i="2"/>
  <c r="F13" i="2"/>
  <c r="P32" i="2"/>
  <c r="S32" i="2" s="1"/>
  <c r="P40" i="2"/>
  <c r="S40" i="2" s="1"/>
  <c r="P48" i="2"/>
  <c r="S48" i="2" s="1"/>
  <c r="P56" i="2"/>
  <c r="S56" i="2" s="1"/>
  <c r="P64" i="2"/>
  <c r="S64" i="2" s="1"/>
  <c r="P34" i="2"/>
  <c r="S34" i="2" s="1"/>
  <c r="P42" i="2"/>
  <c r="S42" i="2" s="1"/>
  <c r="P50" i="2"/>
  <c r="S50" i="2" s="1"/>
  <c r="P58" i="2"/>
  <c r="S58" i="2" s="1"/>
  <c r="P66" i="2"/>
  <c r="S66" i="2" s="1"/>
  <c r="D64" i="3"/>
  <c r="E35" i="3" s="1"/>
  <c r="E63" i="3" l="1"/>
  <c r="E55" i="3"/>
  <c r="E42" i="3"/>
  <c r="E58" i="3"/>
  <c r="E36" i="3"/>
  <c r="E60" i="3"/>
  <c r="E19" i="3"/>
  <c r="E45" i="3"/>
  <c r="E34" i="3"/>
  <c r="E56" i="3"/>
  <c r="D66" i="1"/>
  <c r="E46" i="3"/>
  <c r="E59" i="3"/>
  <c r="E18" i="3"/>
  <c r="E54" i="3"/>
  <c r="E53" i="3"/>
  <c r="E28" i="3"/>
  <c r="E17" i="3"/>
  <c r="E50" i="3"/>
  <c r="E26" i="3"/>
  <c r="E49" i="3"/>
  <c r="E62" i="3"/>
  <c r="E33" i="3"/>
  <c r="E52" i="3"/>
  <c r="E14" i="3"/>
  <c r="E51" i="3"/>
  <c r="E48" i="3"/>
  <c r="E43" i="3"/>
  <c r="E23" i="3"/>
  <c r="E21" i="3"/>
  <c r="E67" i="2"/>
  <c r="E39" i="3"/>
  <c r="E31" i="3"/>
  <c r="E24" i="3"/>
  <c r="E16" i="3"/>
  <c r="E12" i="3"/>
  <c r="E10" i="3"/>
  <c r="E8" i="3"/>
  <c r="E6" i="3"/>
  <c r="E29" i="3"/>
  <c r="E15" i="3"/>
  <c r="E7" i="3"/>
  <c r="E13" i="3"/>
  <c r="E22" i="3"/>
  <c r="E27" i="3"/>
  <c r="E37" i="3"/>
  <c r="E11" i="3"/>
  <c r="E47" i="3"/>
  <c r="E38" i="3"/>
  <c r="E61" i="3"/>
  <c r="E44" i="3"/>
  <c r="E20" i="3"/>
  <c r="E25" i="3"/>
  <c r="E41" i="3"/>
  <c r="E32" i="3"/>
  <c r="E57" i="3"/>
  <c r="E40" i="3"/>
  <c r="E9" i="3"/>
  <c r="E30" i="3"/>
  <c r="F67" i="2"/>
  <c r="G24" i="2" l="1"/>
  <c r="G25" i="2"/>
  <c r="G10" i="2"/>
  <c r="G36" i="2"/>
  <c r="G26" i="2"/>
  <c r="G19" i="2"/>
  <c r="G38" i="2"/>
  <c r="G16" i="2"/>
  <c r="G52" i="2"/>
  <c r="G12" i="2"/>
  <c r="G65" i="2"/>
  <c r="G46" i="2"/>
  <c r="G44" i="2"/>
  <c r="G15" i="2"/>
  <c r="G63" i="2"/>
  <c r="G66" i="2"/>
  <c r="G18" i="2"/>
  <c r="G17" i="2"/>
  <c r="G23" i="2"/>
  <c r="G27" i="2"/>
  <c r="G54" i="2"/>
  <c r="G61" i="2"/>
  <c r="G9" i="2"/>
  <c r="G22" i="2"/>
  <c r="G30" i="2"/>
  <c r="G31" i="2"/>
  <c r="G20" i="2"/>
  <c r="G51" i="2"/>
  <c r="G37" i="2"/>
  <c r="G14" i="2"/>
  <c r="G33" i="2"/>
  <c r="G11" i="2"/>
  <c r="G55" i="2"/>
  <c r="G62" i="2"/>
  <c r="G58" i="2"/>
  <c r="G35" i="2"/>
  <c r="G60" i="2"/>
  <c r="G34" i="2"/>
  <c r="E64" i="3"/>
  <c r="G47" i="2"/>
  <c r="G41" i="2"/>
  <c r="G48" i="2"/>
  <c r="G39" i="2"/>
  <c r="G28" i="2"/>
  <c r="G45" i="2"/>
  <c r="G49" i="2"/>
  <c r="G56" i="2"/>
  <c r="G21" i="2"/>
  <c r="G43" i="2"/>
  <c r="G59" i="2"/>
  <c r="G32" i="2"/>
  <c r="G64" i="2"/>
  <c r="G57" i="2"/>
  <c r="G53" i="2"/>
  <c r="G29" i="2"/>
  <c r="G40" i="2"/>
  <c r="G42" i="2"/>
  <c r="G13" i="2"/>
  <c r="G50" i="2"/>
  <c r="G67" i="2" l="1"/>
</calcChain>
</file>

<file path=xl/sharedStrings.xml><?xml version="1.0" encoding="utf-8"?>
<sst xmlns="http://schemas.openxmlformats.org/spreadsheetml/2006/main" count="719" uniqueCount="180">
  <si>
    <t xml:space="preserve"> SECRETARIA DE FINANZAS</t>
  </si>
  <si>
    <t>DIRECCION GENERAL DE INGRESOS</t>
  </si>
  <si>
    <t>ÚLTIMO CENSO DE POBLACIÓN 2020</t>
  </si>
  <si>
    <t>MUNICIPIO</t>
  </si>
  <si>
    <t>Población</t>
  </si>
  <si>
    <t>FACTOR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</si>
  <si>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</si>
  <si>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</si>
  <si>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</si>
  <si>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</si>
  <si>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</si>
  <si>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</si>
  <si>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</si>
  <si>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</si>
  <si>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</si>
  <si>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</si>
  <si>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</si>
  <si>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</si>
  <si>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</si>
  <si>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</si>
  <si>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Coxcatlán</t>
  </si>
  <si>
    <t>Ebano</t>
  </si>
  <si>
    <t>El Naranjo</t>
  </si>
  <si>
    <t>Guadalcázar</t>
  </si>
  <si>
    <t>Huehuetlán</t>
  </si>
  <si>
    <t>Lagunillas</t>
  </si>
  <si>
    <t>Matehuala</t>
  </si>
  <si>
    <t>Matlapa</t>
  </si>
  <si>
    <t>Mexquitic de Carmona</t>
  </si>
  <si>
    <t>Moctezuma</t>
  </si>
  <si>
    <t>Rayón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</si>
  <si>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</si>
  <si>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</si>
  <si>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</si>
  <si>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</si>
  <si>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</si>
  <si>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</si>
  <si>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</si>
  <si>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</si>
  <si>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Catarina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</si>
  <si>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</si>
  <si>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</si>
  <si>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</si>
  <si>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</si>
  <si>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</si>
  <si>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</si>
  <si>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</si>
  <si>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</si>
  <si>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</si>
  <si>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</si>
  <si>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</si>
  <si>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</si>
  <si>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</si>
  <si>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</si>
  <si>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</si>
  <si>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</si>
  <si>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</si>
  <si>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</si>
  <si>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</si>
  <si>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</si>
  <si>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Hidalgo</t>
  </si>
  <si>
    <t>Villa Juárez</t>
  </si>
  <si>
    <t>Xilitla</t>
  </si>
  <si>
    <t>Zaragoza</t>
  </si>
  <si>
    <t>FUENTE: INEGI. Censo de Población y Vivienda 2020.</t>
  </si>
  <si>
    <t>https://www.inegi.org.mx/sistemas/olap/consulta/general_ver4/MDXQueryDatos.asp?#Regreso&amp;c=</t>
  </si>
  <si>
    <t>SECRETARIA DE FINANZAS</t>
  </si>
  <si>
    <t>DIRECCION DE RECAUDACIÓN Y POLÍTICA FISCAL</t>
  </si>
  <si>
    <t>INDICE MUNICIPAL DE POBREZA 2022</t>
  </si>
  <si>
    <t>Población en Pobreza Extrema
2020</t>
  </si>
  <si>
    <t>Carencias Promedio
2020</t>
  </si>
  <si>
    <t>xi,t</t>
  </si>
  <si>
    <t>Factor
zi,t</t>
  </si>
  <si>
    <t>(1)
Personas
2015</t>
  </si>
  <si>
    <t>(2)
Personas
2020</t>
  </si>
  <si>
    <t>(4)
Factor xi =
[(2)/Total(2)]*(3)</t>
  </si>
  <si>
    <t>(5)
Factor zi=
(4)/Total(4)</t>
  </si>
  <si>
    <t>(6)
Numerador
(1) / (2)</t>
  </si>
  <si>
    <t>(7)
Resultado
(6)/ Total(6)</t>
  </si>
  <si>
    <t>(9)
Monto Z =
(5)*(inc FISM Edo)*(0.8)</t>
  </si>
  <si>
    <t>(10)
Monto e =
(7)*(inc FISM Edo)*(0.2)</t>
  </si>
  <si>
    <t>Total Estado</t>
  </si>
  <si>
    <t>Municipio</t>
  </si>
  <si>
    <t>Factor población</t>
  </si>
  <si>
    <t>(1/Fi)</t>
  </si>
  <si>
    <t>Factor inverso</t>
  </si>
  <si>
    <t>No.</t>
  </si>
  <si>
    <t>Total</t>
  </si>
  <si>
    <t>Total de Impuestos</t>
  </si>
  <si>
    <t>Total de Derechos</t>
  </si>
  <si>
    <t>IMP+DER MPIO</t>
  </si>
  <si>
    <t>CAPITULO 1000</t>
  </si>
  <si>
    <t>i SUMA MPIO/
CAP1000 MPIO</t>
  </si>
  <si>
    <t>RESULTADO i MPIO / 
i TOTAL</t>
  </si>
  <si>
    <t>SUMA (A)</t>
  </si>
  <si>
    <t>(B)</t>
  </si>
  <si>
    <t>A/B</t>
  </si>
  <si>
    <t>Predial municipios coordinados con la entidad en su administración</t>
  </si>
  <si>
    <t>Variación</t>
  </si>
  <si>
    <t>Valor Mínimo</t>
  </si>
  <si>
    <t>(cociente)</t>
  </si>
  <si>
    <t xml:space="preserve"> min (3), 2</t>
  </si>
  <si>
    <t>2020</t>
  </si>
  <si>
    <t>(3=2/1)</t>
  </si>
  <si>
    <t>4= min (3)-2</t>
  </si>
  <si>
    <t>Municipios</t>
  </si>
  <si>
    <t>(1)</t>
  </si>
  <si>
    <t>(2)</t>
  </si>
  <si>
    <t>(3)</t>
  </si>
  <si>
    <t>(4)</t>
  </si>
  <si>
    <t>Nombre del Municipio</t>
  </si>
  <si>
    <t>Fondo General de Participaciones</t>
  </si>
  <si>
    <t>Fondo   de   Fomento   Municipal</t>
  </si>
  <si>
    <t>porcentaje</t>
  </si>
  <si>
    <t>Monto   (pesos)</t>
  </si>
  <si>
    <t>Ingresos Federales</t>
  </si>
  <si>
    <t>A Municipios</t>
  </si>
  <si>
    <t>Excedente Fondo Fomento Municipal, Municipios Coordinados Impuesto Predial</t>
  </si>
  <si>
    <t xml:space="preserve">PORCENTAJES Y MONTOS ESTIMADOS DE PARTICIPACIONES FEDERALES </t>
  </si>
  <si>
    <t>Impuesto a la Venta Final de Gasolina y Diésel</t>
  </si>
  <si>
    <t>Impuesto Especial sobre Producción y Servicios</t>
  </si>
  <si>
    <t>Fondo de Fiscalización y Recaudación</t>
  </si>
  <si>
    <t>Incentivo por la Recaudación neta del Impuesto Sobre la Renta por la Enajenación de Bienes Inmuebles</t>
  </si>
  <si>
    <t>Fondo de Compensación del Impuesto sobre Autómoviles Nuevos</t>
  </si>
  <si>
    <t>Impuesto sobre Autómoviles Nuevos</t>
  </si>
  <si>
    <t>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</si>
  <si>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</si>
  <si>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</si>
  <si>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</si>
  <si>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</si>
  <si>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</si>
  <si>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</si>
  <si>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</si>
  <si>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</si>
  <si>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</si>
  <si>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</si>
  <si>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</si>
  <si>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</si>
  <si>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Fondo General 
de Participaciones</t>
  </si>
  <si>
    <t>Fondo de Fomento 
Municipal</t>
  </si>
  <si>
    <t>Fondo de Fiscalización y Recaudación
(Trimestre)</t>
  </si>
  <si>
    <t>Impuesto Sobre la Renta</t>
  </si>
  <si>
    <t>Participación equivalente al Impuesto sobre Nómina</t>
  </si>
  <si>
    <t>Fondo de Fiscalización y Recaudación
(Anticipo)</t>
  </si>
  <si>
    <t>1° Fondo</t>
  </si>
  <si>
    <t>2° Fondo</t>
  </si>
  <si>
    <t>Factor</t>
  </si>
  <si>
    <t>CORRESPONDIENTE A MUNICIPIOS DE LA ENTIDAD PARA EL EJERCICIO FISCAL 2023</t>
  </si>
  <si>
    <t>Calendario de entrega para el ejercicio fiscal de 2023</t>
  </si>
  <si>
    <t>08-ene-24</t>
  </si>
  <si>
    <t>Población 2023</t>
  </si>
  <si>
    <t>INVERSO FACTOR DE POBLACION 2023</t>
  </si>
  <si>
    <t>EFICIENCIA ADMINISTRATIVA 2023</t>
  </si>
  <si>
    <t>Total de Capitulo 1000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</si>
  <si>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Cuentas públicas municipales y registros presupuestales, correspondientes al ejercicio </t>
    </r>
    <r>
      <rPr>
        <b/>
        <sz val="8"/>
        <color theme="1"/>
        <rFont val="Arial"/>
        <family val="2"/>
      </rPr>
      <t>2021.</t>
    </r>
  </si>
  <si>
    <t xml:space="preserve">Fuente de información: ASE-AEFM-MOD-0002/2023.  </t>
  </si>
  <si>
    <t>MUNICIPIOS COORDINADOS EN IMPUESTO PREDIAL 2023</t>
  </si>
  <si>
    <t>Población 2010 municipios coordinados admón. predial d/</t>
  </si>
  <si>
    <t>Resultado</t>
  </si>
  <si>
    <t>Valor mínimo</t>
  </si>
  <si>
    <t xml:space="preserve">Coeficientes de </t>
  </si>
  <si>
    <t>2021/2020</t>
  </si>
  <si>
    <t>por población</t>
  </si>
  <si>
    <t>participación 1/</t>
  </si>
  <si>
    <t>2021</t>
  </si>
  <si>
    <r>
      <t xml:space="preserve">I </t>
    </r>
    <r>
      <rPr>
        <b/>
        <vertAlign val="subscript"/>
        <sz val="7"/>
        <rFont val="Arial"/>
        <family val="2"/>
      </rPr>
      <t>i,t</t>
    </r>
  </si>
  <si>
    <r>
      <t xml:space="preserve">I </t>
    </r>
    <r>
      <rPr>
        <b/>
        <vertAlign val="subscript"/>
        <sz val="7"/>
        <rFont val="Arial"/>
        <family val="2"/>
      </rPr>
      <t xml:space="preserve">i,t </t>
    </r>
    <r>
      <rPr>
        <b/>
        <sz val="7"/>
        <rFont val="Arial"/>
        <family val="2"/>
      </rPr>
      <t>nc</t>
    </r>
    <r>
      <rPr>
        <b/>
        <vertAlign val="subscript"/>
        <sz val="7"/>
        <rFont val="Arial"/>
        <family val="2"/>
      </rPr>
      <t>i</t>
    </r>
  </si>
  <si>
    <r>
      <t>CP</t>
    </r>
    <r>
      <rPr>
        <b/>
        <vertAlign val="subscript"/>
        <sz val="7"/>
        <rFont val="Arial"/>
        <family val="2"/>
      </rPr>
      <t>i,t</t>
    </r>
  </si>
  <si>
    <r>
      <t>RC</t>
    </r>
    <r>
      <rPr>
        <b/>
        <vertAlign val="subscript"/>
        <sz val="7"/>
        <rFont val="Arial"/>
        <family val="2"/>
      </rPr>
      <t>i,t-2</t>
    </r>
  </si>
  <si>
    <r>
      <t>RC</t>
    </r>
    <r>
      <rPr>
        <b/>
        <vertAlign val="subscript"/>
        <sz val="7"/>
        <rFont val="Arial"/>
        <family val="2"/>
      </rPr>
      <t>i,t-1</t>
    </r>
  </si>
  <si>
    <r>
      <t>nc</t>
    </r>
    <r>
      <rPr>
        <b/>
        <vertAlign val="subscript"/>
        <sz val="7"/>
        <rFont val="Arial"/>
        <family val="2"/>
      </rPr>
      <t>i</t>
    </r>
  </si>
  <si>
    <t>(6=4*5)</t>
  </si>
  <si>
    <t>(7= (6/t6)</t>
  </si>
  <si>
    <t>(5)</t>
  </si>
  <si>
    <t>(6)</t>
  </si>
  <si>
    <t>(7)</t>
  </si>
  <si>
    <t>DIRECCIÓN GENERAL DE INGRESOS</t>
  </si>
  <si>
    <t>FUENTE DE INFORMACIÓN:   SEDESORE Oficio: SEDESORE/DGPE/001/2023</t>
  </si>
  <si>
    <t>Monto  
 (pesos)</t>
  </si>
  <si>
    <t>Monto 
 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</si>
</sst>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000000000"/>
    <numFmt numFmtId="165" formatCode="#,##0.00000"/>
    <numFmt numFmtId="166" formatCode="0.00000000000"/>
    <numFmt numFmtId="167" formatCode="_-* #,##0_-;\-* #,##0_-;_-* &quot;-&quot;??_-;_-@_-"/>
    <numFmt numFmtId="168" formatCode="0.00000"/>
    <numFmt numFmtId="169" formatCode="0.000000000"/>
    <numFmt numFmtId="170" formatCode="_-* #,##0.00000000000_-;\-* #,##0.00000000000_-;_-* &quot;-&quot;?????????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8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vertAlign val="subscript"/>
      <sz val="7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8000"/>
      </left>
      <right style="thin">
        <color theme="0"/>
      </right>
      <top style="thin">
        <color theme="0"/>
      </top>
      <bottom style="thin">
        <color rgb="FF008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00"/>
      </bottom>
      <diagonal/>
    </border>
    <border>
      <left style="thin">
        <color theme="0"/>
      </left>
      <right style="thin">
        <color rgb="FF00800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8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2" fillId="0" borderId="0"/>
    <xf numFmtId="0" fontId="19" fillId="0" borderId="0"/>
    <xf numFmtId="0" fontId="9" fillId="0" borderId="0"/>
    <xf numFmtId="0" fontId="2" fillId="0" borderId="0"/>
    <xf numFmtId="0" fontId="9" fillId="0" borderId="0"/>
    <xf numFmtId="0" fontId="26" fillId="0" borderId="0"/>
    <xf numFmtId="0" fontId="2" fillId="0" borderId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5" fillId="0" borderId="0" xfId="2" applyFont="1"/>
    <xf numFmtId="0" fontId="4" fillId="0" borderId="1" xfId="2" applyFont="1" applyBorder="1"/>
    <xf numFmtId="0" fontId="4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2" applyFont="1"/>
    <xf numFmtId="0" fontId="5" fillId="0" borderId="1" xfId="2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164" fontId="5" fillId="0" borderId="1" xfId="2" applyNumberFormat="1" applyFont="1" applyBorder="1" applyAlignment="1">
      <alignment horizontal="right" vertical="center"/>
    </xf>
    <xf numFmtId="3" fontId="5" fillId="0" borderId="0" xfId="2" applyNumberFormat="1" applyFont="1"/>
    <xf numFmtId="0" fontId="5" fillId="0" borderId="1" xfId="2" applyFont="1" applyBorder="1"/>
    <xf numFmtId="3" fontId="5" fillId="0" borderId="1" xfId="2" applyNumberFormat="1" applyFont="1" applyBorder="1" applyAlignment="1">
      <alignment horizontal="right" vertical="center"/>
    </xf>
    <xf numFmtId="0" fontId="11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3" fontId="16" fillId="0" borderId="1" xfId="4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8" fillId="0" borderId="0" xfId="4" applyFont="1" applyAlignment="1">
      <alignment vertical="center"/>
    </xf>
    <xf numFmtId="3" fontId="20" fillId="2" borderId="2" xfId="5" applyNumberFormat="1" applyFont="1" applyFill="1" applyBorder="1" applyAlignment="1">
      <alignment horizontal="center" vertical="center" wrapText="1"/>
    </xf>
    <xf numFmtId="3" fontId="20" fillId="2" borderId="3" xfId="5" applyNumberFormat="1" applyFont="1" applyFill="1" applyBorder="1" applyAlignment="1">
      <alignment horizontal="center" vertical="center" wrapText="1"/>
    </xf>
    <xf numFmtId="43" fontId="20" fillId="2" borderId="3" xfId="1" applyFont="1" applyFill="1" applyBorder="1" applyAlignment="1">
      <alignment horizontal="center" vertical="center" wrapText="1"/>
    </xf>
    <xf numFmtId="3" fontId="20" fillId="2" borderId="3" xfId="6" quotePrefix="1" applyNumberFormat="1" applyFont="1" applyFill="1" applyBorder="1" applyAlignment="1">
      <alignment horizontal="center" vertical="center" wrapText="1"/>
    </xf>
    <xf numFmtId="3" fontId="20" fillId="2" borderId="4" xfId="5" applyNumberFormat="1" applyFont="1" applyFill="1" applyBorder="1" applyAlignment="1">
      <alignment horizontal="center" vertical="center" wrapText="1"/>
    </xf>
    <xf numFmtId="0" fontId="12" fillId="0" borderId="1" xfId="7" applyFont="1" applyBorder="1" applyAlignment="1">
      <alignment horizontal="left"/>
    </xf>
    <xf numFmtId="3" fontId="21" fillId="3" borderId="1" xfId="0" applyNumberFormat="1" applyFont="1" applyFill="1" applyBorder="1" applyAlignment="1">
      <alignment vertical="center"/>
    </xf>
    <xf numFmtId="165" fontId="21" fillId="3" borderId="5" xfId="0" applyNumberFormat="1" applyFont="1" applyFill="1" applyBorder="1" applyAlignment="1">
      <alignment horizontal="center" vertical="center"/>
    </xf>
    <xf numFmtId="166" fontId="13" fillId="0" borderId="1" xfId="4" applyNumberFormat="1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167" fontId="21" fillId="0" borderId="5" xfId="1" applyNumberFormat="1" applyFont="1" applyBorder="1"/>
    <xf numFmtId="168" fontId="12" fillId="0" borderId="1" xfId="1" applyNumberFormat="1" applyFont="1" applyBorder="1" applyAlignment="1">
      <alignment horizontal="left" indent="1"/>
    </xf>
    <xf numFmtId="168" fontId="12" fillId="3" borderId="1" xfId="1" applyNumberFormat="1" applyFont="1" applyFill="1" applyBorder="1" applyAlignment="1">
      <alignment horizontal="left" vertical="center" wrapText="1" indent="2"/>
    </xf>
    <xf numFmtId="168" fontId="12" fillId="0" borderId="1" xfId="1" applyNumberFormat="1" applyFont="1" applyBorder="1" applyAlignment="1">
      <alignment horizontal="left" indent="2"/>
    </xf>
    <xf numFmtId="3" fontId="12" fillId="0" borderId="1" xfId="0" applyNumberFormat="1" applyFont="1" applyBorder="1" applyAlignment="1">
      <alignment vertical="center" wrapText="1"/>
    </xf>
    <xf numFmtId="4" fontId="12" fillId="0" borderId="1" xfId="1" applyNumberFormat="1" applyFont="1" applyBorder="1" applyAlignment="1">
      <alignment horizontal="right"/>
    </xf>
    <xf numFmtId="4" fontId="22" fillId="0" borderId="1" xfId="0" applyNumberFormat="1" applyFont="1" applyBorder="1" applyAlignment="1">
      <alignment vertical="center"/>
    </xf>
    <xf numFmtId="165" fontId="21" fillId="3" borderId="1" xfId="0" applyNumberFormat="1" applyFont="1" applyFill="1" applyBorder="1" applyAlignment="1">
      <alignment horizontal="center" vertical="center"/>
    </xf>
    <xf numFmtId="167" fontId="21" fillId="0" borderId="1" xfId="1" applyNumberFormat="1" applyFont="1" applyBorder="1"/>
    <xf numFmtId="167" fontId="12" fillId="0" borderId="1" xfId="1" applyNumberFormat="1" applyFont="1" applyBorder="1"/>
    <xf numFmtId="3" fontId="12" fillId="4" borderId="1" xfId="4" applyNumberFormat="1" applyFont="1" applyFill="1" applyBorder="1" applyAlignment="1">
      <alignment horizontal="center" vertical="center" wrapText="1"/>
    </xf>
    <xf numFmtId="3" fontId="17" fillId="0" borderId="1" xfId="4" applyNumberFormat="1" applyFont="1" applyBorder="1" applyAlignment="1">
      <alignment vertical="center"/>
    </xf>
    <xf numFmtId="164" fontId="17" fillId="0" borderId="1" xfId="4" applyNumberFormat="1" applyFont="1" applyBorder="1" applyAlignment="1">
      <alignment vertical="center"/>
    </xf>
    <xf numFmtId="0" fontId="23" fillId="0" borderId="0" xfId="8" applyFont="1" applyAlignment="1">
      <alignment vertical="center" wrapText="1"/>
    </xf>
    <xf numFmtId="0" fontId="9" fillId="0" borderId="1" xfId="8" applyBorder="1" applyAlignment="1">
      <alignment vertical="center" wrapText="1"/>
    </xf>
    <xf numFmtId="164" fontId="5" fillId="0" borderId="5" xfId="5" applyNumberFormat="1" applyFont="1" applyBorder="1"/>
    <xf numFmtId="166" fontId="5" fillId="0" borderId="5" xfId="5" applyNumberFormat="1" applyFont="1" applyBorder="1" applyAlignment="1">
      <alignment horizontal="right"/>
    </xf>
    <xf numFmtId="0" fontId="5" fillId="0" borderId="1" xfId="8" applyFont="1" applyBorder="1" applyAlignment="1">
      <alignment horizontal="left" vertical="center" wrapText="1" indent="1"/>
    </xf>
    <xf numFmtId="164" fontId="9" fillId="0" borderId="1" xfId="2" applyNumberFormat="1" applyFont="1" applyBorder="1" applyAlignment="1">
      <alignment horizontal="right" vertical="center"/>
    </xf>
    <xf numFmtId="166" fontId="5" fillId="0" borderId="1" xfId="5" applyNumberFormat="1" applyFont="1" applyBorder="1" applyAlignment="1">
      <alignment horizontal="right"/>
    </xf>
    <xf numFmtId="0" fontId="9" fillId="0" borderId="8" xfId="8" applyBorder="1" applyAlignment="1">
      <alignment vertical="center" wrapText="1"/>
    </xf>
    <xf numFmtId="0" fontId="9" fillId="0" borderId="1" xfId="8" applyBorder="1" applyAlignment="1">
      <alignment horizontal="left" vertical="center" wrapText="1"/>
    </xf>
    <xf numFmtId="164" fontId="9" fillId="0" borderId="1" xfId="8" applyNumberFormat="1" applyBorder="1" applyAlignment="1">
      <alignment horizontal="right" vertical="center" wrapText="1"/>
    </xf>
    <xf numFmtId="169" fontId="9" fillId="0" borderId="1" xfId="8" applyNumberFormat="1" applyBorder="1" applyAlignment="1">
      <alignment horizontal="right" vertical="center"/>
    </xf>
    <xf numFmtId="0" fontId="9" fillId="0" borderId="0" xfId="8" applyAlignment="1">
      <alignment vertical="center" wrapText="1"/>
    </xf>
    <xf numFmtId="0" fontId="25" fillId="0" borderId="9" xfId="5" applyFont="1" applyBorder="1"/>
    <xf numFmtId="0" fontId="9" fillId="0" borderId="0" xfId="8" applyAlignment="1">
      <alignment horizontal="left" vertical="center" wrapText="1"/>
    </xf>
    <xf numFmtId="0" fontId="9" fillId="0" borderId="0" xfId="8" applyAlignment="1">
      <alignment vertical="center"/>
    </xf>
    <xf numFmtId="0" fontId="31" fillId="3" borderId="0" xfId="2" applyFont="1" applyFill="1"/>
    <xf numFmtId="0" fontId="30" fillId="3" borderId="14" xfId="2" applyFont="1" applyFill="1" applyBorder="1"/>
    <xf numFmtId="0" fontId="30" fillId="3" borderId="15" xfId="2" applyFont="1" applyFill="1" applyBorder="1"/>
    <xf numFmtId="0" fontId="30" fillId="3" borderId="1" xfId="2" applyFont="1" applyFill="1" applyBorder="1" applyAlignment="1">
      <alignment horizontal="center" vertical="center" wrapText="1"/>
    </xf>
    <xf numFmtId="0" fontId="31" fillId="3" borderId="1" xfId="2" applyFont="1" applyFill="1" applyBorder="1" applyAlignment="1">
      <alignment vertical="center"/>
    </xf>
    <xf numFmtId="3" fontId="31" fillId="3" borderId="1" xfId="2" applyNumberFormat="1" applyFont="1" applyFill="1" applyBorder="1"/>
    <xf numFmtId="0" fontId="32" fillId="3" borderId="1" xfId="2" applyFont="1" applyFill="1" applyBorder="1"/>
    <xf numFmtId="3" fontId="32" fillId="3" borderId="1" xfId="2" applyNumberFormat="1" applyFont="1" applyFill="1" applyBorder="1" applyAlignment="1">
      <alignment horizontal="right" vertical="center" wrapText="1"/>
    </xf>
    <xf numFmtId="166" fontId="32" fillId="3" borderId="1" xfId="2" applyNumberFormat="1" applyFont="1" applyFill="1" applyBorder="1" applyAlignment="1">
      <alignment horizontal="right" vertical="center" wrapText="1"/>
    </xf>
    <xf numFmtId="3" fontId="31" fillId="3" borderId="0" xfId="2" applyNumberFormat="1" applyFont="1" applyFill="1"/>
    <xf numFmtId="0" fontId="30" fillId="3" borderId="0" xfId="2" applyFont="1" applyFill="1"/>
    <xf numFmtId="4" fontId="31" fillId="3" borderId="0" xfId="2" applyNumberFormat="1" applyFont="1" applyFill="1"/>
    <xf numFmtId="9" fontId="31" fillId="3" borderId="0" xfId="2" applyNumberFormat="1" applyFont="1" applyFill="1"/>
    <xf numFmtId="0" fontId="31" fillId="0" borderId="1" xfId="8" applyFont="1" applyBorder="1" applyAlignment="1">
      <alignment horizontal="left" vertical="center" wrapText="1" indent="1"/>
    </xf>
    <xf numFmtId="164" fontId="31" fillId="0" borderId="1" xfId="2" applyNumberFormat="1" applyFont="1" applyBorder="1"/>
    <xf numFmtId="0" fontId="32" fillId="3" borderId="0" xfId="2" applyFont="1" applyFill="1"/>
    <xf numFmtId="164" fontId="31" fillId="3" borderId="1" xfId="2" applyNumberFormat="1" applyFont="1" applyFill="1" applyBorder="1"/>
    <xf numFmtId="164" fontId="32" fillId="3" borderId="1" xfId="2" applyNumberFormat="1" applyFont="1" applyFill="1" applyBorder="1" applyAlignment="1">
      <alignment horizontal="right" vertical="center" wrapText="1"/>
    </xf>
    <xf numFmtId="3" fontId="31" fillId="3" borderId="15" xfId="2" applyNumberFormat="1" applyFont="1" applyFill="1" applyBorder="1"/>
    <xf numFmtId="3" fontId="31" fillId="3" borderId="16" xfId="2" applyNumberFormat="1" applyFont="1" applyFill="1" applyBorder="1"/>
    <xf numFmtId="3" fontId="31" fillId="3" borderId="7" xfId="2" applyNumberFormat="1" applyFont="1" applyFill="1" applyBorder="1"/>
    <xf numFmtId="0" fontId="31" fillId="3" borderId="0" xfId="2" applyFont="1" applyFill="1" applyAlignment="1">
      <alignment horizontal="right"/>
    </xf>
    <xf numFmtId="9" fontId="31" fillId="3" borderId="0" xfId="2" applyNumberFormat="1" applyFont="1" applyFill="1" applyAlignment="1">
      <alignment horizontal="right"/>
    </xf>
    <xf numFmtId="0" fontId="9" fillId="0" borderId="0" xfId="0" applyFont="1"/>
    <xf numFmtId="16" fontId="0" fillId="0" borderId="1" xfId="0" applyNumberForma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center" wrapText="1"/>
    </xf>
    <xf numFmtId="16" fontId="0" fillId="4" borderId="1" xfId="0" applyNumberForma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1" fillId="3" borderId="16" xfId="2" applyFont="1" applyFill="1" applyBorder="1" applyAlignment="1">
      <alignment horizontal="center"/>
    </xf>
    <xf numFmtId="9" fontId="31" fillId="3" borderId="14" xfId="2" applyNumberFormat="1" applyFont="1" applyFill="1" applyBorder="1" applyAlignment="1">
      <alignment horizontal="center"/>
    </xf>
    <xf numFmtId="9" fontId="31" fillId="3" borderId="11" xfId="2" applyNumberFormat="1" applyFont="1" applyFill="1" applyBorder="1" applyAlignment="1">
      <alignment horizontal="center"/>
    </xf>
    <xf numFmtId="9" fontId="31" fillId="4" borderId="11" xfId="2" applyNumberFormat="1" applyFont="1" applyFill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4" fillId="0" borderId="1" xfId="8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164" fontId="5" fillId="0" borderId="1" xfId="5" applyNumberFormat="1" applyFont="1" applyBorder="1"/>
    <xf numFmtId="16" fontId="33" fillId="5" borderId="17" xfId="0" applyNumberFormat="1" applyFont="1" applyFill="1" applyBorder="1" applyAlignment="1">
      <alignment horizontal="center" vertical="center" wrapText="1"/>
    </xf>
    <xf numFmtId="0" fontId="8" fillId="0" borderId="0" xfId="0" quotePrefix="1" applyFont="1"/>
    <xf numFmtId="0" fontId="8" fillId="0" borderId="1" xfId="0" quotePrefix="1" applyFont="1" applyBorder="1" applyAlignment="1">
      <alignment horizontal="center"/>
    </xf>
    <xf numFmtId="164" fontId="5" fillId="0" borderId="0" xfId="2" applyNumberFormat="1" applyFont="1"/>
    <xf numFmtId="0" fontId="28" fillId="0" borderId="0" xfId="16" applyFont="1"/>
    <xf numFmtId="0" fontId="17" fillId="0" borderId="0" xfId="16" applyFont="1" applyAlignment="1">
      <alignment horizontal="center" vertical="center"/>
    </xf>
    <xf numFmtId="0" fontId="17" fillId="0" borderId="1" xfId="16" applyFont="1" applyBorder="1" applyAlignment="1">
      <alignment horizontal="center" vertical="center" wrapText="1"/>
    </xf>
    <xf numFmtId="166" fontId="17" fillId="0" borderId="1" xfId="16" applyNumberFormat="1" applyFont="1" applyBorder="1" applyAlignment="1">
      <alignment horizontal="center" vertical="center" wrapText="1"/>
    </xf>
    <xf numFmtId="0" fontId="17" fillId="0" borderId="1" xfId="16" applyFont="1" applyBorder="1" applyAlignment="1">
      <alignment horizontal="center"/>
    </xf>
    <xf numFmtId="0" fontId="17" fillId="0" borderId="0" xfId="16" applyFont="1" applyAlignment="1">
      <alignment horizontal="center"/>
    </xf>
    <xf numFmtId="166" fontId="17" fillId="0" borderId="6" xfId="16" applyNumberFormat="1" applyFont="1" applyBorder="1" applyAlignment="1">
      <alignment horizontal="center"/>
    </xf>
    <xf numFmtId="166" fontId="17" fillId="0" borderId="1" xfId="16" applyNumberFormat="1" applyFont="1" applyBorder="1" applyAlignment="1">
      <alignment horizontal="center"/>
    </xf>
    <xf numFmtId="0" fontId="13" fillId="0" borderId="24" xfId="16" applyFont="1" applyBorder="1" applyAlignment="1">
      <alignment vertical="center"/>
    </xf>
    <xf numFmtId="0" fontId="13" fillId="0" borderId="5" xfId="16" applyFont="1" applyBorder="1" applyAlignment="1">
      <alignment horizontal="justify" vertical="center" wrapText="1"/>
    </xf>
    <xf numFmtId="4" fontId="13" fillId="0" borderId="5" xfId="17" applyNumberFormat="1" applyFont="1" applyBorder="1" applyAlignment="1">
      <alignment horizontal="right"/>
    </xf>
    <xf numFmtId="4" fontId="13" fillId="0" borderId="25" xfId="17" applyNumberFormat="1" applyFont="1" applyBorder="1" applyAlignment="1">
      <alignment horizontal="right"/>
    </xf>
    <xf numFmtId="4" fontId="28" fillId="0" borderId="0" xfId="18" applyNumberFormat="1" applyFont="1" applyFill="1" applyBorder="1" applyAlignment="1">
      <alignment horizontal="right"/>
    </xf>
    <xf numFmtId="4" fontId="13" fillId="0" borderId="1" xfId="16" applyNumberFormat="1" applyFont="1" applyBorder="1" applyAlignment="1">
      <alignment horizontal="right"/>
    </xf>
    <xf numFmtId="4" fontId="13" fillId="0" borderId="1" xfId="17" applyNumberFormat="1" applyFont="1" applyBorder="1" applyAlignment="1">
      <alignment horizontal="right"/>
    </xf>
    <xf numFmtId="166" fontId="13" fillId="0" borderId="1" xfId="16" applyNumberFormat="1" applyFont="1" applyBorder="1"/>
    <xf numFmtId="166" fontId="28" fillId="0" borderId="0" xfId="16" applyNumberFormat="1" applyFont="1"/>
    <xf numFmtId="4" fontId="28" fillId="0" borderId="0" xfId="16" applyNumberFormat="1" applyFont="1"/>
    <xf numFmtId="0" fontId="13" fillId="0" borderId="26" xfId="16" applyFont="1" applyBorder="1" applyAlignment="1">
      <alignment vertical="center"/>
    </xf>
    <xf numFmtId="0" fontId="13" fillId="0" borderId="1" xfId="16" applyFont="1" applyBorder="1" applyAlignment="1">
      <alignment horizontal="justify" vertical="center" wrapText="1"/>
    </xf>
    <xf numFmtId="4" fontId="13" fillId="0" borderId="27" xfId="17" applyNumberFormat="1" applyFont="1" applyBorder="1" applyAlignment="1">
      <alignment horizontal="right"/>
    </xf>
    <xf numFmtId="4" fontId="28" fillId="0" borderId="0" xfId="18" applyNumberFormat="1" applyFont="1" applyFill="1" applyBorder="1" applyAlignment="1">
      <alignment horizontal="right" vertical="top"/>
    </xf>
    <xf numFmtId="4" fontId="28" fillId="0" borderId="0" xfId="18" applyNumberFormat="1" applyFont="1" applyFill="1" applyBorder="1" applyAlignment="1">
      <alignment horizontal="right" vertical="center"/>
    </xf>
    <xf numFmtId="0" fontId="28" fillId="0" borderId="1" xfId="16" applyFont="1" applyBorder="1" applyAlignment="1">
      <alignment horizontal="justify" vertical="center" wrapText="1"/>
    </xf>
    <xf numFmtId="0" fontId="13" fillId="0" borderId="1" xfId="17" applyFont="1" applyBorder="1" applyAlignment="1">
      <alignment horizontal="right"/>
    </xf>
    <xf numFmtId="0" fontId="13" fillId="0" borderId="21" xfId="16" applyFont="1" applyBorder="1" applyAlignment="1">
      <alignment vertical="center"/>
    </xf>
    <xf numFmtId="0" fontId="13" fillId="0" borderId="22" xfId="16" applyFont="1" applyBorder="1" applyAlignment="1">
      <alignment horizontal="justify" vertical="center" wrapText="1"/>
    </xf>
    <xf numFmtId="4" fontId="13" fillId="0" borderId="22" xfId="17" applyNumberFormat="1" applyFont="1" applyBorder="1" applyAlignment="1">
      <alignment horizontal="right"/>
    </xf>
    <xf numFmtId="4" fontId="13" fillId="0" borderId="28" xfId="17" applyNumberFormat="1" applyFont="1" applyBorder="1" applyAlignment="1">
      <alignment horizontal="right"/>
    </xf>
    <xf numFmtId="0" fontId="28" fillId="0" borderId="1" xfId="16" applyFont="1" applyBorder="1"/>
    <xf numFmtId="43" fontId="28" fillId="0" borderId="1" xfId="16" applyNumberFormat="1" applyFont="1" applyBorder="1"/>
    <xf numFmtId="43" fontId="28" fillId="0" borderId="10" xfId="16" applyNumberFormat="1" applyFont="1" applyBorder="1"/>
    <xf numFmtId="43" fontId="13" fillId="0" borderId="1" xfId="16" applyNumberFormat="1" applyFont="1" applyBorder="1"/>
    <xf numFmtId="170" fontId="13" fillId="0" borderId="1" xfId="16" applyNumberFormat="1" applyFont="1" applyBorder="1"/>
    <xf numFmtId="43" fontId="13" fillId="0" borderId="0" xfId="16" applyNumberFormat="1" applyFont="1"/>
    <xf numFmtId="0" fontId="13" fillId="0" borderId="0" xfId="16" applyFont="1"/>
    <xf numFmtId="166" fontId="13" fillId="0" borderId="0" xfId="16" applyNumberFormat="1" applyFont="1"/>
    <xf numFmtId="0" fontId="34" fillId="0" borderId="0" xfId="19" applyFont="1"/>
    <xf numFmtId="0" fontId="35" fillId="0" borderId="11" xfId="19" applyFont="1" applyBorder="1"/>
    <xf numFmtId="0" fontId="32" fillId="0" borderId="6" xfId="19" applyFont="1" applyBorder="1" applyAlignment="1">
      <alignment horizontal="center"/>
    </xf>
    <xf numFmtId="49" fontId="32" fillId="0" borderId="6" xfId="19" applyNumberFormat="1" applyFont="1" applyBorder="1" applyAlignment="1">
      <alignment horizontal="center"/>
    </xf>
    <xf numFmtId="0" fontId="35" fillId="0" borderId="12" xfId="19" applyFont="1" applyBorder="1"/>
    <xf numFmtId="0" fontId="32" fillId="0" borderId="10" xfId="19" applyFont="1" applyBorder="1" applyAlignment="1">
      <alignment horizontal="center"/>
    </xf>
    <xf numFmtId="49" fontId="32" fillId="0" borderId="10" xfId="19" applyNumberFormat="1" applyFont="1" applyBorder="1" applyAlignment="1">
      <alignment horizontal="center"/>
    </xf>
    <xf numFmtId="0" fontId="32" fillId="0" borderId="10" xfId="19" applyFont="1" applyBorder="1"/>
    <xf numFmtId="0" fontId="35" fillId="0" borderId="14" xfId="19" applyFont="1" applyBorder="1"/>
    <xf numFmtId="49" fontId="32" fillId="0" borderId="5" xfId="19" applyNumberFormat="1" applyFont="1" applyBorder="1" applyAlignment="1">
      <alignment horizontal="center"/>
    </xf>
    <xf numFmtId="0" fontId="34" fillId="0" borderId="1" xfId="19" applyFont="1" applyBorder="1"/>
    <xf numFmtId="4" fontId="34" fillId="0" borderId="1" xfId="19" applyNumberFormat="1" applyFont="1" applyBorder="1"/>
    <xf numFmtId="0" fontId="34" fillId="0" borderId="1" xfId="19" applyFont="1" applyBorder="1" applyAlignment="1">
      <alignment horizontal="right"/>
    </xf>
    <xf numFmtId="3" fontId="34" fillId="0" borderId="1" xfId="19" applyNumberFormat="1" applyFont="1" applyBorder="1"/>
    <xf numFmtId="167" fontId="37" fillId="0" borderId="1" xfId="20" applyNumberFormat="1" applyFont="1" applyFill="1" applyBorder="1"/>
    <xf numFmtId="164" fontId="34" fillId="0" borderId="1" xfId="19" applyNumberFormat="1" applyFont="1" applyBorder="1"/>
    <xf numFmtId="4" fontId="34" fillId="0" borderId="0" xfId="19" applyNumberFormat="1" applyFont="1"/>
    <xf numFmtId="169" fontId="34" fillId="0" borderId="1" xfId="19" applyNumberFormat="1" applyFont="1" applyBorder="1"/>
    <xf numFmtId="169" fontId="34" fillId="0" borderId="1" xfId="19" applyNumberFormat="1" applyFont="1" applyBorder="1" applyAlignment="1">
      <alignment horizontal="right"/>
    </xf>
    <xf numFmtId="3" fontId="37" fillId="0" borderId="1" xfId="17" applyNumberFormat="1" applyFont="1" applyBorder="1" applyAlignment="1">
      <alignment wrapText="1"/>
    </xf>
    <xf numFmtId="164" fontId="34" fillId="0" borderId="0" xfId="19" applyNumberFormat="1" applyFont="1"/>
    <xf numFmtId="0" fontId="34" fillId="0" borderId="8" xfId="19" applyFont="1" applyBorder="1"/>
    <xf numFmtId="3" fontId="34" fillId="0" borderId="17" xfId="19" applyNumberFormat="1" applyFont="1" applyBorder="1"/>
    <xf numFmtId="3" fontId="31" fillId="4" borderId="9" xfId="2" applyNumberFormat="1" applyFont="1" applyFill="1" applyBorder="1" applyAlignment="1">
      <alignment horizontal="center"/>
    </xf>
    <xf numFmtId="3" fontId="31" fillId="4" borderId="7" xfId="2" applyNumberFormat="1" applyFont="1" applyFill="1" applyBorder="1" applyAlignment="1">
      <alignment horizontal="center"/>
    </xf>
    <xf numFmtId="0" fontId="30" fillId="3" borderId="0" xfId="2" applyFont="1" applyFill="1" applyAlignment="1">
      <alignment horizontal="center" vertical="center"/>
    </xf>
    <xf numFmtId="0" fontId="30" fillId="3" borderId="11" xfId="2" applyFont="1" applyFill="1" applyBorder="1" applyAlignment="1">
      <alignment horizontal="center" vertical="center"/>
    </xf>
    <xf numFmtId="0" fontId="30" fillId="3" borderId="7" xfId="2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0" fillId="0" borderId="0" xfId="3" applyAlignment="1">
      <alignment horizontal="left" wrapText="1"/>
    </xf>
    <xf numFmtId="0" fontId="24" fillId="0" borderId="0" xfId="2" applyFont="1" applyAlignment="1">
      <alignment horizontal="center" vertical="center"/>
    </xf>
    <xf numFmtId="0" fontId="9" fillId="0" borderId="0" xfId="8" applyAlignment="1">
      <alignment horizontal="left" vertical="center" wrapText="1"/>
    </xf>
    <xf numFmtId="0" fontId="11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27" fillId="0" borderId="0" xfId="16" applyFont="1" applyAlignment="1">
      <alignment horizontal="center"/>
    </xf>
    <xf numFmtId="0" fontId="27" fillId="0" borderId="0" xfId="16" applyFont="1" applyAlignment="1">
      <alignment horizontal="center" vertical="center"/>
    </xf>
    <xf numFmtId="0" fontId="17" fillId="4" borderId="18" xfId="16" applyFont="1" applyFill="1" applyBorder="1" applyAlignment="1">
      <alignment horizontal="center" vertical="center"/>
    </xf>
    <xf numFmtId="0" fontId="17" fillId="4" borderId="21" xfId="16" applyFont="1" applyFill="1" applyBorder="1" applyAlignment="1">
      <alignment horizontal="center" vertical="center"/>
    </xf>
    <xf numFmtId="0" fontId="17" fillId="0" borderId="19" xfId="16" applyFont="1" applyBorder="1" applyAlignment="1">
      <alignment horizontal="center" vertical="center"/>
    </xf>
    <xf numFmtId="0" fontId="17" fillId="0" borderId="22" xfId="16" applyFont="1" applyBorder="1" applyAlignment="1">
      <alignment horizontal="center" vertical="center"/>
    </xf>
    <xf numFmtId="0" fontId="17" fillId="0" borderId="20" xfId="16" applyFont="1" applyBorder="1" applyAlignment="1">
      <alignment horizontal="center" vertical="center"/>
    </xf>
    <xf numFmtId="0" fontId="17" fillId="0" borderId="23" xfId="16" applyFont="1" applyBorder="1" applyAlignment="1">
      <alignment horizontal="center" vertical="center"/>
    </xf>
    <xf numFmtId="0" fontId="34" fillId="0" borderId="0" xfId="19" applyFont="1" applyAlignment="1">
      <alignment horizontal="center"/>
    </xf>
    <xf numFmtId="0" fontId="32" fillId="0" borderId="0" xfId="19" applyFont="1" applyAlignment="1">
      <alignment horizontal="center"/>
    </xf>
    <xf numFmtId="0" fontId="35" fillId="0" borderId="7" xfId="19" applyFont="1" applyBorder="1" applyAlignment="1">
      <alignment horizontal="center" vertical="center" wrapText="1"/>
    </xf>
    <xf numFmtId="0" fontId="35" fillId="0" borderId="13" xfId="19" applyFont="1" applyBorder="1" applyAlignment="1">
      <alignment horizontal="center" vertical="center" wrapText="1"/>
    </xf>
    <xf numFmtId="0" fontId="35" fillId="0" borderId="15" xfId="19" applyFont="1" applyBorder="1" applyAlignment="1">
      <alignment horizontal="center" vertical="center" wrapText="1"/>
    </xf>
    <xf numFmtId="0" fontId="32" fillId="0" borderId="6" xfId="19" applyFont="1" applyBorder="1" applyAlignment="1">
      <alignment horizontal="center" vertical="center" wrapText="1"/>
    </xf>
    <xf numFmtId="0" fontId="32" fillId="0" borderId="10" xfId="19" applyFont="1" applyBorder="1" applyAlignment="1">
      <alignment horizontal="center" vertical="center" wrapText="1"/>
    </xf>
    <xf numFmtId="0" fontId="32" fillId="0" borderId="5" xfId="19" applyFont="1" applyBorder="1" applyAlignment="1">
      <alignment horizontal="center" vertical="center" wrapText="1"/>
    </xf>
    <xf numFmtId="0" fontId="32" fillId="0" borderId="6" xfId="19" applyFont="1" applyBorder="1" applyAlignment="1">
      <alignment horizontal="center" wrapText="1"/>
    </xf>
    <xf numFmtId="0" fontId="32" fillId="0" borderId="10" xfId="19" applyFont="1" applyBorder="1" applyAlignment="1">
      <alignment horizontal="center" wrapText="1"/>
    </xf>
    <xf numFmtId="0" fontId="30" fillId="3" borderId="12" xfId="2" applyFont="1" applyFill="1" applyBorder="1"/>
    <xf numFmtId="0" fontId="30" fillId="3" borderId="13" xfId="2" applyFont="1" applyFill="1" applyBorder="1"/>
    <xf numFmtId="0" fontId="30" fillId="3" borderId="6" xfId="2" applyFont="1" applyFill="1" applyBorder="1" applyAlignment="1">
      <alignment horizontal="center" vertical="center" wrapText="1"/>
    </xf>
    <xf numFmtId="0" fontId="32" fillId="3" borderId="5" xfId="2" applyFont="1" applyFill="1" applyBorder="1"/>
    <xf numFmtId="169" fontId="32" fillId="3" borderId="5" xfId="2" applyNumberFormat="1" applyFont="1" applyFill="1" applyBorder="1" applyAlignment="1">
      <alignment horizontal="right" vertical="center" wrapText="1"/>
    </xf>
    <xf numFmtId="3" fontId="32" fillId="3" borderId="5" xfId="2" applyNumberFormat="1" applyFont="1" applyFill="1" applyBorder="1" applyAlignment="1">
      <alignment horizontal="right" vertical="center" wrapText="1"/>
    </xf>
    <xf numFmtId="164" fontId="32" fillId="3" borderId="5" xfId="2" applyNumberFormat="1" applyFont="1" applyFill="1" applyBorder="1" applyAlignment="1">
      <alignment horizontal="right" vertical="center" wrapText="1"/>
    </xf>
  </cellXfs>
  <cellStyles count="21">
    <cellStyle name="Hipervínculo" xfId="3" builtinId="8"/>
    <cellStyle name="Millares" xfId="1" builtinId="3"/>
    <cellStyle name="Millares 2" xfId="12" xr:uid="{00000000-0005-0000-0000-000002000000}"/>
    <cellStyle name="Millares 2 2" xfId="18" xr:uid="{914B5518-001A-4187-A88F-8BBD970F6893}"/>
    <cellStyle name="Millares 3" xfId="14" xr:uid="{00000000-0005-0000-0000-000003000000}"/>
    <cellStyle name="Millares 4" xfId="11" xr:uid="{00000000-0005-0000-0000-000004000000}"/>
    <cellStyle name="Millares 7" xfId="20" xr:uid="{39F00DB1-A7F4-41BC-9790-876BFB2384FF}"/>
    <cellStyle name="Normal" xfId="0" builtinId="0"/>
    <cellStyle name="Normal 2" xfId="5" xr:uid="{00000000-0005-0000-0000-000006000000}"/>
    <cellStyle name="Normal 2 2" xfId="4" xr:uid="{00000000-0005-0000-0000-000007000000}"/>
    <cellStyle name="Normal 2 3" xfId="17" xr:uid="{BA4F4E67-1E9F-4AD3-9DF0-BAA171A69ACC}"/>
    <cellStyle name="Normal 2 4" xfId="15" xr:uid="{00000000-0005-0000-0000-000008000000}"/>
    <cellStyle name="Normal 3" xfId="7" xr:uid="{00000000-0005-0000-0000-000009000000}"/>
    <cellStyle name="Normal 3 2" xfId="16" xr:uid="{79BC39E7-AD5B-4955-AA7E-5CB51E317467}"/>
    <cellStyle name="Normal 3 4" xfId="10" xr:uid="{00000000-0005-0000-0000-00000A000000}"/>
    <cellStyle name="Normal 4" xfId="6" xr:uid="{00000000-0005-0000-0000-00000B000000}"/>
    <cellStyle name="Normal 5" xfId="13" xr:uid="{00000000-0005-0000-0000-00000C000000}"/>
    <cellStyle name="Normal 6" xfId="9" xr:uid="{00000000-0005-0000-0000-00000D000000}"/>
    <cellStyle name="Normal 9" xfId="19" xr:uid="{E9F692C2-DF5B-4A17-A1A3-D5EAB756EAE9}"/>
    <cellStyle name="Normal_COEFICIENTES DE PARTICIPACIONES 2011" xfId="2" xr:uid="{00000000-0005-0000-0000-00000E000000}"/>
    <cellStyle name="Normal_PROYECTO RAMO 33 2011 (SEDESORE)" xfId="8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66675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893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66674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23850" y="7038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23850" y="7153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142875</xdr:rowOff>
    </xdr:from>
    <xdr:to>
      <xdr:col>2</xdr:col>
      <xdr:colOff>352425</xdr:colOff>
      <xdr:row>7</xdr:row>
      <xdr:rowOff>142875</xdr:rowOff>
    </xdr:to>
    <xdr:pic>
      <xdr:nvPicPr>
        <xdr:cNvPr id="2" name="9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52" t="-14706" r="43973"/>
        <a:stretch/>
      </xdr:blipFill>
      <xdr:spPr bwMode="auto">
        <a:xfrm>
          <a:off x="1476375" y="962025"/>
          <a:ext cx="3524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7</xdr:row>
      <xdr:rowOff>142875</xdr:rowOff>
    </xdr:from>
    <xdr:ext cx="352425" cy="0"/>
    <xdr:pic>
      <xdr:nvPicPr>
        <xdr:cNvPr id="3" name="1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52" t="-14706" r="43973"/>
        <a:stretch/>
      </xdr:blipFill>
      <xdr:spPr bwMode="auto">
        <a:xfrm>
          <a:off x="1476375" y="962025"/>
          <a:ext cx="3524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</xdr:row>
      <xdr:rowOff>142875</xdr:rowOff>
    </xdr:from>
    <xdr:ext cx="352425" cy="0"/>
    <xdr:pic>
      <xdr:nvPicPr>
        <xdr:cNvPr id="4" name="21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52" t="-14706" r="43973"/>
        <a:stretch/>
      </xdr:blipFill>
      <xdr:spPr bwMode="auto">
        <a:xfrm>
          <a:off x="1476375" y="962025"/>
          <a:ext cx="3524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</xdr:row>
      <xdr:rowOff>142875</xdr:rowOff>
    </xdr:from>
    <xdr:ext cx="352425" cy="0"/>
    <xdr:pic>
      <xdr:nvPicPr>
        <xdr:cNvPr id="5" name="22 Imagen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52" t="-14706" r="43973"/>
        <a:stretch/>
      </xdr:blipFill>
      <xdr:spPr bwMode="auto">
        <a:xfrm>
          <a:off x="1476375" y="962025"/>
          <a:ext cx="3524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129887</xdr:colOff>
      <xdr:row>7</xdr:row>
      <xdr:rowOff>138545</xdr:rowOff>
    </xdr:from>
    <xdr:to>
      <xdr:col>4</xdr:col>
      <xdr:colOff>539462</xdr:colOff>
      <xdr:row>7</xdr:row>
      <xdr:rowOff>510020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00B050"/>
            </a:clrFrom>
            <a:clrTo>
              <a:srgbClr val="00B05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864"/>
        <a:stretch>
          <a:fillRect/>
        </a:stretch>
      </xdr:blipFill>
      <xdr:spPr bwMode="auto">
        <a:xfrm>
          <a:off x="3158837" y="957695"/>
          <a:ext cx="409575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99" mc:Ignorable="a14" a14:legacySpreadsheetColorIndex="6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negi.org.mx/sistemas/olap/consulta/general_ver4/MDXQueryDatos.asp?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topLeftCell="A2" zoomScale="118" zoomScaleNormal="118" workbookViewId="0">
      <selection activeCell="K21" sqref="K21"/>
    </sheetView>
  </sheetViews>
  <sheetFormatPr baseColWidth="10" defaultRowHeight="9" x14ac:dyDescent="0.15"/>
  <cols>
    <col min="1" max="1" width="4.85546875" style="59" customWidth="1"/>
    <col min="2" max="2" width="20.42578125" style="59" bestFit="1" customWidth="1"/>
    <col min="3" max="3" width="10" style="59" bestFit="1" customWidth="1"/>
    <col min="4" max="4" width="11.140625" style="59" bestFit="1" customWidth="1"/>
    <col min="5" max="5" width="10" style="59" bestFit="1" customWidth="1"/>
    <col min="6" max="6" width="9.85546875" style="59" bestFit="1" customWidth="1"/>
    <col min="7" max="7" width="11.7109375" style="59" bestFit="1" customWidth="1"/>
    <col min="8" max="8" width="9.5703125" style="59" customWidth="1"/>
    <col min="9" max="16384" width="11.42578125" style="59"/>
  </cols>
  <sheetData>
    <row r="1" spans="1:10" x14ac:dyDescent="0.15">
      <c r="A1" s="164" t="s">
        <v>118</v>
      </c>
      <c r="B1" s="164"/>
      <c r="C1" s="164"/>
      <c r="D1" s="164"/>
      <c r="E1" s="164"/>
      <c r="F1" s="164"/>
      <c r="G1" s="164"/>
      <c r="H1" s="164"/>
    </row>
    <row r="2" spans="1:10" x14ac:dyDescent="0.15">
      <c r="A2" s="164" t="s">
        <v>147</v>
      </c>
      <c r="B2" s="164"/>
      <c r="C2" s="164"/>
      <c r="D2" s="164"/>
      <c r="E2" s="164"/>
      <c r="F2" s="164"/>
      <c r="G2" s="164"/>
      <c r="H2" s="164"/>
    </row>
    <row r="3" spans="1:10" x14ac:dyDescent="0.15">
      <c r="A3" s="164"/>
      <c r="B3" s="164"/>
    </row>
    <row r="4" spans="1:10" s="69" customFormat="1" ht="35.25" customHeight="1" x14ac:dyDescent="0.15">
      <c r="A4" s="165" t="s">
        <v>110</v>
      </c>
      <c r="B4" s="166"/>
      <c r="C4" s="167" t="s">
        <v>111</v>
      </c>
      <c r="D4" s="167"/>
      <c r="E4" s="167" t="s">
        <v>112</v>
      </c>
      <c r="F4" s="167"/>
      <c r="G4" s="167" t="s">
        <v>117</v>
      </c>
      <c r="H4" s="167"/>
    </row>
    <row r="5" spans="1:10" s="69" customFormat="1" ht="33" customHeight="1" x14ac:dyDescent="0.15">
      <c r="A5" s="196"/>
      <c r="B5" s="197"/>
      <c r="C5" s="198" t="s">
        <v>113</v>
      </c>
      <c r="D5" s="198" t="s">
        <v>178</v>
      </c>
      <c r="E5" s="198" t="s">
        <v>113</v>
      </c>
      <c r="F5" s="198" t="s">
        <v>179</v>
      </c>
      <c r="G5" s="198" t="s">
        <v>113</v>
      </c>
      <c r="H5" s="198" t="s">
        <v>179</v>
      </c>
    </row>
    <row r="6" spans="1:10" ht="11.1" customHeight="1" x14ac:dyDescent="0.15">
      <c r="A6" s="63">
        <v>1</v>
      </c>
      <c r="B6" s="72" t="s">
        <v>6</v>
      </c>
      <c r="C6" s="73">
        <v>6.7937559833879443E-3</v>
      </c>
      <c r="D6" s="64">
        <f>+C6*$D$64</f>
        <v>24078908.655240152</v>
      </c>
      <c r="E6" s="73">
        <v>6.7937559833879443E-3</v>
      </c>
      <c r="F6" s="64">
        <f>+E6*$F$64</f>
        <v>6357493.4075258356</v>
      </c>
      <c r="G6" s="75">
        <v>2.5391177005165813E-2</v>
      </c>
      <c r="H6" s="64">
        <f>+G6*$H$64</f>
        <v>1704958.6283662324</v>
      </c>
      <c r="J6" s="68"/>
    </row>
    <row r="7" spans="1:10" ht="11.1" customHeight="1" x14ac:dyDescent="0.15">
      <c r="A7" s="63">
        <v>2</v>
      </c>
      <c r="B7" s="72" t="s">
        <v>7</v>
      </c>
      <c r="C7" s="73">
        <v>3.1316260137280627E-3</v>
      </c>
      <c r="D7" s="64">
        <f t="shared" ref="D7:D63" si="0">+C7*$D$64</f>
        <v>11099329.577234531</v>
      </c>
      <c r="E7" s="73">
        <v>3.1316260137280627E-3</v>
      </c>
      <c r="F7" s="64">
        <f t="shared" ref="F7:F63" si="1">+E7*$F$64</f>
        <v>2930527.9415090359</v>
      </c>
      <c r="G7" s="75">
        <v>8.9252410073156051E-3</v>
      </c>
      <c r="H7" s="64">
        <f t="shared" ref="H7:H63" si="2">+G7*$H$64</f>
        <v>599309.22708210594</v>
      </c>
      <c r="J7" s="68"/>
    </row>
    <row r="8" spans="1:10" ht="11.1" customHeight="1" x14ac:dyDescent="0.15">
      <c r="A8" s="63">
        <v>3</v>
      </c>
      <c r="B8" s="72" t="s">
        <v>8</v>
      </c>
      <c r="C8" s="73">
        <v>2.0427915523330436E-2</v>
      </c>
      <c r="D8" s="64">
        <f t="shared" si="0"/>
        <v>72402057.581400171</v>
      </c>
      <c r="E8" s="73">
        <v>2.0427915523330436E-2</v>
      </c>
      <c r="F8" s="64">
        <f t="shared" si="1"/>
        <v>19116132.311290864</v>
      </c>
      <c r="G8" s="75">
        <v>0</v>
      </c>
      <c r="H8" s="64">
        <f t="shared" si="2"/>
        <v>0</v>
      </c>
      <c r="J8" s="68"/>
    </row>
    <row r="9" spans="1:10" ht="11.1" customHeight="1" x14ac:dyDescent="0.15">
      <c r="A9" s="63">
        <v>4</v>
      </c>
      <c r="B9" s="72" t="s">
        <v>9</v>
      </c>
      <c r="C9" s="73">
        <v>2.0424583554604649E-3</v>
      </c>
      <c r="D9" s="64">
        <f t="shared" si="0"/>
        <v>7239024.8183066398</v>
      </c>
      <c r="E9" s="73">
        <v>2.0424583554604649E-3</v>
      </c>
      <c r="F9" s="64">
        <f t="shared" si="1"/>
        <v>1911301.4305689828</v>
      </c>
      <c r="G9" s="75">
        <v>5.7876134155159563E-3</v>
      </c>
      <c r="H9" s="64">
        <f t="shared" si="2"/>
        <v>388624.81358877249</v>
      </c>
      <c r="J9" s="68"/>
    </row>
    <row r="10" spans="1:10" ht="11.1" customHeight="1" x14ac:dyDescent="0.15">
      <c r="A10" s="63">
        <v>5</v>
      </c>
      <c r="B10" s="72" t="s">
        <v>10</v>
      </c>
      <c r="C10" s="73">
        <v>1.2413228650289283E-2</v>
      </c>
      <c r="D10" s="64">
        <f t="shared" si="0"/>
        <v>43995839.638307147</v>
      </c>
      <c r="E10" s="73">
        <v>1.2413228650289283E-2</v>
      </c>
      <c r="F10" s="64">
        <f t="shared" si="1"/>
        <v>11616110.367121281</v>
      </c>
      <c r="G10" s="75">
        <v>2.8527580075276442E-2</v>
      </c>
      <c r="H10" s="64">
        <f t="shared" si="2"/>
        <v>1915560.8180690384</v>
      </c>
      <c r="J10" s="68"/>
    </row>
    <row r="11" spans="1:10" ht="11.1" customHeight="1" x14ac:dyDescent="0.15">
      <c r="A11" s="63">
        <v>6</v>
      </c>
      <c r="B11" s="72" t="s">
        <v>11</v>
      </c>
      <c r="C11" s="73">
        <v>6.5390897167084266E-3</v>
      </c>
      <c r="D11" s="64">
        <f t="shared" si="0"/>
        <v>23176302.52868199</v>
      </c>
      <c r="E11" s="73">
        <v>6.5390897167084266E-3</v>
      </c>
      <c r="F11" s="64">
        <f t="shared" si="1"/>
        <v>6119180.5927157188</v>
      </c>
      <c r="G11" s="75">
        <v>1.7599454884053504E-2</v>
      </c>
      <c r="H11" s="64">
        <f t="shared" si="2"/>
        <v>1181762.5647288619</v>
      </c>
      <c r="J11" s="68"/>
    </row>
    <row r="12" spans="1:10" ht="11.1" customHeight="1" x14ac:dyDescent="0.15">
      <c r="A12" s="63">
        <v>7</v>
      </c>
      <c r="B12" s="72" t="s">
        <v>12</v>
      </c>
      <c r="C12" s="73">
        <v>3.6273709257397973E-3</v>
      </c>
      <c r="D12" s="64">
        <f t="shared" si="0"/>
        <v>12856383.625366213</v>
      </c>
      <c r="E12" s="73">
        <v>3.6273709257397973E-3</v>
      </c>
      <c r="F12" s="64">
        <f t="shared" si="1"/>
        <v>3394438.4819575869</v>
      </c>
      <c r="G12" s="75">
        <v>0</v>
      </c>
      <c r="H12" s="64">
        <f t="shared" si="2"/>
        <v>0</v>
      </c>
      <c r="J12" s="68"/>
    </row>
    <row r="13" spans="1:10" ht="11.1" customHeight="1" x14ac:dyDescent="0.15">
      <c r="A13" s="63">
        <v>8</v>
      </c>
      <c r="B13" s="72" t="s">
        <v>13</v>
      </c>
      <c r="C13" s="73">
        <v>6.9592398339030385E-3</v>
      </c>
      <c r="D13" s="64">
        <f t="shared" si="0"/>
        <v>24665428.178492632</v>
      </c>
      <c r="E13" s="73">
        <v>6.9592398339030385E-3</v>
      </c>
      <c r="F13" s="64">
        <f t="shared" si="1"/>
        <v>6512350.6751807528</v>
      </c>
      <c r="G13" s="75">
        <v>0</v>
      </c>
      <c r="H13" s="64">
        <f t="shared" si="2"/>
        <v>0</v>
      </c>
      <c r="J13" s="68"/>
    </row>
    <row r="14" spans="1:10" ht="11.1" customHeight="1" x14ac:dyDescent="0.15">
      <c r="A14" s="63">
        <v>9</v>
      </c>
      <c r="B14" s="72" t="s">
        <v>14</v>
      </c>
      <c r="C14" s="73">
        <v>7.7899587036661605E-3</v>
      </c>
      <c r="D14" s="64">
        <f t="shared" si="0"/>
        <v>27609720.530487802</v>
      </c>
      <c r="E14" s="73">
        <v>7.7899587036661605E-3</v>
      </c>
      <c r="F14" s="64">
        <f t="shared" si="1"/>
        <v>7289724.7449795706</v>
      </c>
      <c r="G14" s="75">
        <v>1.5440980035012949E-2</v>
      </c>
      <c r="H14" s="64">
        <f t="shared" si="2"/>
        <v>1036825.9862774384</v>
      </c>
      <c r="J14" s="68"/>
    </row>
    <row r="15" spans="1:10" ht="11.1" customHeight="1" x14ac:dyDescent="0.15">
      <c r="A15" s="63">
        <v>10</v>
      </c>
      <c r="B15" s="72" t="s">
        <v>15</v>
      </c>
      <c r="C15" s="73">
        <v>2.228946582660062E-3</v>
      </c>
      <c r="D15" s="64">
        <f t="shared" si="0"/>
        <v>7899989.533406321</v>
      </c>
      <c r="E15" s="73">
        <v>2.228946582660062E-3</v>
      </c>
      <c r="F15" s="64">
        <f t="shared" si="1"/>
        <v>2085814.2741126185</v>
      </c>
      <c r="G15" s="75">
        <v>0</v>
      </c>
      <c r="H15" s="64">
        <f t="shared" si="2"/>
        <v>0</v>
      </c>
      <c r="J15" s="68"/>
    </row>
    <row r="16" spans="1:10" ht="11.1" customHeight="1" x14ac:dyDescent="0.15">
      <c r="A16" s="63">
        <v>11</v>
      </c>
      <c r="B16" s="72" t="s">
        <v>17</v>
      </c>
      <c r="C16" s="73">
        <v>1.0960954588434674E-2</v>
      </c>
      <c r="D16" s="64">
        <f t="shared" si="0"/>
        <v>38848587.578728005</v>
      </c>
      <c r="E16" s="73">
        <v>1.0960954588434674E-2</v>
      </c>
      <c r="F16" s="64">
        <f t="shared" si="1"/>
        <v>10257094.412362605</v>
      </c>
      <c r="G16" s="75">
        <v>2.8237909424823873E-2</v>
      </c>
      <c r="H16" s="64">
        <f t="shared" si="2"/>
        <v>1896110.1059270576</v>
      </c>
      <c r="J16" s="68"/>
    </row>
    <row r="17" spans="1:10" ht="11.1" customHeight="1" x14ac:dyDescent="0.15">
      <c r="A17" s="63">
        <v>12</v>
      </c>
      <c r="B17" s="72" t="s">
        <v>18</v>
      </c>
      <c r="C17" s="73">
        <v>1.6846063350031828E-2</v>
      </c>
      <c r="D17" s="64">
        <f t="shared" si="0"/>
        <v>59707004.725760154</v>
      </c>
      <c r="E17" s="73">
        <v>1.6846063350031828E-2</v>
      </c>
      <c r="F17" s="64">
        <f t="shared" si="1"/>
        <v>15764289.584799217</v>
      </c>
      <c r="G17" s="75">
        <v>0</v>
      </c>
      <c r="H17" s="64">
        <f t="shared" si="2"/>
        <v>0</v>
      </c>
      <c r="J17" s="68"/>
    </row>
    <row r="18" spans="1:10" ht="11.1" customHeight="1" x14ac:dyDescent="0.15">
      <c r="A18" s="63">
        <v>13</v>
      </c>
      <c r="B18" s="72" t="s">
        <v>19</v>
      </c>
      <c r="C18" s="73">
        <v>6.2391657577406799E-2</v>
      </c>
      <c r="D18" s="64">
        <f t="shared" si="0"/>
        <v>221132909.00186476</v>
      </c>
      <c r="E18" s="73">
        <v>6.2391657577406799E-2</v>
      </c>
      <c r="F18" s="64">
        <f t="shared" si="1"/>
        <v>58385163.185559012</v>
      </c>
      <c r="G18" s="75">
        <v>0</v>
      </c>
      <c r="H18" s="64">
        <f t="shared" si="2"/>
        <v>0</v>
      </c>
      <c r="J18" s="68"/>
    </row>
    <row r="19" spans="1:10" ht="11.1" customHeight="1" x14ac:dyDescent="0.15">
      <c r="A19" s="63">
        <v>14</v>
      </c>
      <c r="B19" s="72" t="s">
        <v>20</v>
      </c>
      <c r="C19" s="73">
        <v>5.9617057239811123E-3</v>
      </c>
      <c r="D19" s="64">
        <f t="shared" si="0"/>
        <v>21129897.498257902</v>
      </c>
      <c r="E19" s="73">
        <v>5.9617057239811123E-3</v>
      </c>
      <c r="F19" s="64">
        <f t="shared" si="1"/>
        <v>5578873.4435701715</v>
      </c>
      <c r="G19" s="75">
        <v>1.5176201642055678E-2</v>
      </c>
      <c r="H19" s="64">
        <f t="shared" si="2"/>
        <v>1019046.7314762293</v>
      </c>
      <c r="J19" s="68"/>
    </row>
    <row r="20" spans="1:10" ht="11.1" customHeight="1" x14ac:dyDescent="0.15">
      <c r="A20" s="63">
        <v>15</v>
      </c>
      <c r="B20" s="72" t="s">
        <v>16</v>
      </c>
      <c r="C20" s="73">
        <v>7.7250541038060743E-3</v>
      </c>
      <c r="D20" s="64">
        <f t="shared" si="0"/>
        <v>27379681.074381731</v>
      </c>
      <c r="E20" s="73">
        <v>7.7250541038060743E-3</v>
      </c>
      <c r="F20" s="64">
        <f t="shared" si="1"/>
        <v>7228988.0086679393</v>
      </c>
      <c r="G20" s="75">
        <v>1.6668394846073843E-2</v>
      </c>
      <c r="H20" s="64">
        <f t="shared" si="2"/>
        <v>1119244.0432378156</v>
      </c>
      <c r="J20" s="68"/>
    </row>
    <row r="21" spans="1:10" ht="11.1" customHeight="1" x14ac:dyDescent="0.15">
      <c r="A21" s="63">
        <v>16</v>
      </c>
      <c r="B21" s="72" t="s">
        <v>21</v>
      </c>
      <c r="C21" s="73">
        <v>1.4658075713368624E-2</v>
      </c>
      <c r="D21" s="64">
        <f t="shared" si="0"/>
        <v>51952184.774788767</v>
      </c>
      <c r="E21" s="73">
        <v>1.4658075713368624E-2</v>
      </c>
      <c r="F21" s="64">
        <f t="shared" si="1"/>
        <v>13716804.068709547</v>
      </c>
      <c r="G21" s="75">
        <v>3.68084192469086E-2</v>
      </c>
      <c r="H21" s="64">
        <f t="shared" si="2"/>
        <v>2471599.9568972597</v>
      </c>
      <c r="J21" s="68"/>
    </row>
    <row r="22" spans="1:10" ht="11.1" customHeight="1" x14ac:dyDescent="0.15">
      <c r="A22" s="63">
        <v>17</v>
      </c>
      <c r="B22" s="72" t="s">
        <v>23</v>
      </c>
      <c r="C22" s="73">
        <v>9.4561738382700055E-3</v>
      </c>
      <c r="D22" s="64">
        <f t="shared" si="0"/>
        <v>33515237.614735078</v>
      </c>
      <c r="E22" s="73">
        <v>9.4561738382700055E-3</v>
      </c>
      <c r="F22" s="64">
        <f t="shared" si="1"/>
        <v>8848943.498150209</v>
      </c>
      <c r="G22" s="75">
        <v>3.147242993648848E-2</v>
      </c>
      <c r="H22" s="64">
        <f t="shared" si="2"/>
        <v>2113300.6541977488</v>
      </c>
      <c r="J22" s="68"/>
    </row>
    <row r="23" spans="1:10" ht="11.1" customHeight="1" x14ac:dyDescent="0.15">
      <c r="A23" s="63">
        <v>18</v>
      </c>
      <c r="B23" s="72" t="s">
        <v>24</v>
      </c>
      <c r="C23" s="73">
        <v>5.8650444183537308E-3</v>
      </c>
      <c r="D23" s="64">
        <f t="shared" si="0"/>
        <v>20787303.687943082</v>
      </c>
      <c r="E23" s="73">
        <v>5.8650444183537308E-3</v>
      </c>
      <c r="F23" s="64">
        <f t="shared" si="1"/>
        <v>5488419.2655291073</v>
      </c>
      <c r="G23" s="75">
        <v>1.2746587102274113E-2</v>
      </c>
      <c r="H23" s="64">
        <f t="shared" si="2"/>
        <v>855903.75183562946</v>
      </c>
      <c r="J23" s="68"/>
    </row>
    <row r="24" spans="1:10" ht="11.1" customHeight="1" x14ac:dyDescent="0.15">
      <c r="A24" s="63">
        <v>19</v>
      </c>
      <c r="B24" s="72" t="s">
        <v>25</v>
      </c>
      <c r="C24" s="73">
        <v>2.3912999676742397E-3</v>
      </c>
      <c r="D24" s="64">
        <f t="shared" si="0"/>
        <v>8475413.8402528428</v>
      </c>
      <c r="E24" s="73">
        <v>2.3912999676742397E-3</v>
      </c>
      <c r="F24" s="64">
        <f t="shared" si="1"/>
        <v>2237742.099816246</v>
      </c>
      <c r="G24" s="75">
        <v>4.1966035851009661E-3</v>
      </c>
      <c r="H24" s="64">
        <f t="shared" si="2"/>
        <v>281792.19461921242</v>
      </c>
      <c r="J24" s="68"/>
    </row>
    <row r="25" spans="1:10" ht="11.1" customHeight="1" x14ac:dyDescent="0.15">
      <c r="A25" s="63">
        <v>20</v>
      </c>
      <c r="B25" s="72" t="s">
        <v>26</v>
      </c>
      <c r="C25" s="73">
        <v>3.4933304936973691E-2</v>
      </c>
      <c r="D25" s="64">
        <f t="shared" si="0"/>
        <v>123813080.81418131</v>
      </c>
      <c r="E25" s="73">
        <v>3.4933304936973691E-2</v>
      </c>
      <c r="F25" s="64">
        <f t="shared" si="1"/>
        <v>32690054.86551901</v>
      </c>
      <c r="G25" s="75">
        <v>0</v>
      </c>
      <c r="H25" s="64">
        <f t="shared" si="2"/>
        <v>0</v>
      </c>
      <c r="J25" s="68"/>
    </row>
    <row r="26" spans="1:10" ht="11.1" customHeight="1" x14ac:dyDescent="0.15">
      <c r="A26" s="63">
        <v>21</v>
      </c>
      <c r="B26" s="72" t="s">
        <v>28</v>
      </c>
      <c r="C26" s="73">
        <v>2.0426549627729402E-2</v>
      </c>
      <c r="D26" s="64">
        <f t="shared" si="0"/>
        <v>72397216.477967799</v>
      </c>
      <c r="E26" s="73">
        <v>2.0426549627729402E-2</v>
      </c>
      <c r="F26" s="64">
        <f t="shared" si="1"/>
        <v>19114854.126984544</v>
      </c>
      <c r="G26" s="75">
        <v>4.7392360542530029E-2</v>
      </c>
      <c r="H26" s="64">
        <f t="shared" si="2"/>
        <v>3182287.0601544329</v>
      </c>
      <c r="J26" s="68"/>
    </row>
    <row r="27" spans="1:10" ht="11.1" customHeight="1" x14ac:dyDescent="0.15">
      <c r="A27" s="63">
        <v>22</v>
      </c>
      <c r="B27" s="72" t="s">
        <v>29</v>
      </c>
      <c r="C27" s="73">
        <v>6.7525437224866414E-3</v>
      </c>
      <c r="D27" s="64">
        <f t="shared" si="0"/>
        <v>23932841.256271914</v>
      </c>
      <c r="E27" s="73">
        <v>6.7525437224866414E-3</v>
      </c>
      <c r="F27" s="64">
        <f t="shared" si="1"/>
        <v>6318927.6012722803</v>
      </c>
      <c r="G27" s="75">
        <v>1.6383775823990355E-2</v>
      </c>
      <c r="H27" s="64">
        <f t="shared" si="2"/>
        <v>1100132.5362210406</v>
      </c>
      <c r="J27" s="68"/>
    </row>
    <row r="28" spans="1:10" ht="11.1" customHeight="1" x14ac:dyDescent="0.15">
      <c r="A28" s="63">
        <v>23</v>
      </c>
      <c r="B28" s="72" t="s">
        <v>30</v>
      </c>
      <c r="C28" s="73">
        <v>5.6823402359141417E-3</v>
      </c>
      <c r="D28" s="64">
        <f t="shared" si="0"/>
        <v>20139750.65091167</v>
      </c>
      <c r="E28" s="73">
        <v>5.6823402359141417E-3</v>
      </c>
      <c r="F28" s="64">
        <f t="shared" si="1"/>
        <v>5317447.4734560214</v>
      </c>
      <c r="G28" s="75">
        <v>1.1791222649981186E-2</v>
      </c>
      <c r="H28" s="64">
        <f t="shared" si="2"/>
        <v>791753.24530968862</v>
      </c>
      <c r="J28" s="68"/>
    </row>
    <row r="29" spans="1:10" ht="11.1" customHeight="1" x14ac:dyDescent="0.15">
      <c r="A29" s="63">
        <v>24</v>
      </c>
      <c r="B29" s="72" t="s">
        <v>31</v>
      </c>
      <c r="C29" s="73">
        <v>3.4747881326922955E-2</v>
      </c>
      <c r="D29" s="64">
        <f t="shared" si="0"/>
        <v>123155889.39019525</v>
      </c>
      <c r="E29" s="73">
        <v>3.4747881326922955E-2</v>
      </c>
      <c r="F29" s="64">
        <f t="shared" si="1"/>
        <v>32516538.274493419</v>
      </c>
      <c r="G29" s="75">
        <v>0</v>
      </c>
      <c r="H29" s="64">
        <f t="shared" si="2"/>
        <v>0</v>
      </c>
      <c r="J29" s="68"/>
    </row>
    <row r="30" spans="1:10" ht="11.1" customHeight="1" x14ac:dyDescent="0.15">
      <c r="A30" s="63">
        <v>25</v>
      </c>
      <c r="B30" s="72" t="s">
        <v>32</v>
      </c>
      <c r="C30" s="73">
        <v>1.0838628227713903E-2</v>
      </c>
      <c r="D30" s="64">
        <f t="shared" si="0"/>
        <v>38415029.871750347</v>
      </c>
      <c r="E30" s="73">
        <v>1.0838628227713903E-2</v>
      </c>
      <c r="F30" s="64">
        <f t="shared" si="1"/>
        <v>10142623.266541274</v>
      </c>
      <c r="G30" s="75">
        <v>0</v>
      </c>
      <c r="H30" s="64">
        <f t="shared" si="2"/>
        <v>0</v>
      </c>
      <c r="J30" s="68"/>
    </row>
    <row r="31" spans="1:10" ht="11.1" customHeight="1" x14ac:dyDescent="0.15">
      <c r="A31" s="63">
        <v>26</v>
      </c>
      <c r="B31" s="72" t="s">
        <v>33</v>
      </c>
      <c r="C31" s="73">
        <v>3.9497232873588126E-3</v>
      </c>
      <c r="D31" s="64">
        <f t="shared" si="0"/>
        <v>13998887.578879489</v>
      </c>
      <c r="E31" s="73">
        <v>3.9497232873588126E-3</v>
      </c>
      <c r="F31" s="64">
        <f t="shared" si="1"/>
        <v>3696090.9138236037</v>
      </c>
      <c r="G31" s="75">
        <v>6.1949121226551633E-3</v>
      </c>
      <c r="H31" s="64">
        <f t="shared" si="2"/>
        <v>415973.97684016963</v>
      </c>
      <c r="J31" s="68"/>
    </row>
    <row r="32" spans="1:10" ht="11.1" customHeight="1" x14ac:dyDescent="0.15">
      <c r="A32" s="63">
        <v>27</v>
      </c>
      <c r="B32" s="72" t="s">
        <v>34</v>
      </c>
      <c r="C32" s="73">
        <v>3.8086743721405529E-3</v>
      </c>
      <c r="D32" s="64">
        <f t="shared" si="0"/>
        <v>13498972.07503069</v>
      </c>
      <c r="E32" s="73">
        <v>3.8086743721405529E-3</v>
      </c>
      <c r="F32" s="64">
        <f t="shared" si="1"/>
        <v>3564099.4865731392</v>
      </c>
      <c r="G32" s="75">
        <v>6.2376444938156712E-3</v>
      </c>
      <c r="H32" s="64">
        <f t="shared" si="2"/>
        <v>418843.35642449668</v>
      </c>
      <c r="J32" s="68"/>
    </row>
    <row r="33" spans="1:10" ht="11.1" customHeight="1" x14ac:dyDescent="0.15">
      <c r="A33" s="63">
        <v>28</v>
      </c>
      <c r="B33" s="72" t="s">
        <v>35</v>
      </c>
      <c r="C33" s="73">
        <v>0.30911110678618875</v>
      </c>
      <c r="D33" s="64">
        <f t="shared" si="0"/>
        <v>1095573365.1347723</v>
      </c>
      <c r="E33" s="73">
        <v>0.30911110678618875</v>
      </c>
      <c r="F33" s="64">
        <f t="shared" si="1"/>
        <v>289261467.20480353</v>
      </c>
      <c r="G33" s="75">
        <v>0</v>
      </c>
      <c r="H33" s="64">
        <f t="shared" si="2"/>
        <v>0</v>
      </c>
      <c r="J33" s="68"/>
    </row>
    <row r="34" spans="1:10" ht="11.1" customHeight="1" x14ac:dyDescent="0.15">
      <c r="A34" s="63">
        <v>29</v>
      </c>
      <c r="B34" s="72" t="s">
        <v>36</v>
      </c>
      <c r="C34" s="73">
        <v>7.1427462343632217E-3</v>
      </c>
      <c r="D34" s="64">
        <f t="shared" si="0"/>
        <v>25315824.493158199</v>
      </c>
      <c r="E34" s="73">
        <v>7.1427462343632217E-3</v>
      </c>
      <c r="F34" s="64">
        <f t="shared" si="1"/>
        <v>6684073.1706629386</v>
      </c>
      <c r="G34" s="75">
        <v>1.843392919028819E-2</v>
      </c>
      <c r="H34" s="64">
        <f t="shared" si="2"/>
        <v>1237795.5784121305</v>
      </c>
      <c r="J34" s="68"/>
    </row>
    <row r="35" spans="1:10" ht="11.1" customHeight="1" x14ac:dyDescent="0.15">
      <c r="A35" s="63">
        <v>30</v>
      </c>
      <c r="B35" s="72" t="s">
        <v>37</v>
      </c>
      <c r="C35" s="73">
        <v>2.2062085270441313E-3</v>
      </c>
      <c r="D35" s="64">
        <f t="shared" si="0"/>
        <v>7819399.7145325597</v>
      </c>
      <c r="E35" s="73">
        <v>2.2062085270441313E-3</v>
      </c>
      <c r="F35" s="64">
        <f t="shared" si="1"/>
        <v>2064536.3478768652</v>
      </c>
      <c r="G35" s="75">
        <v>4.9857679585439659E-3</v>
      </c>
      <c r="H35" s="64">
        <f t="shared" si="2"/>
        <v>334782.75143456348</v>
      </c>
      <c r="J35" s="68"/>
    </row>
    <row r="36" spans="1:10" ht="11.1" customHeight="1" x14ac:dyDescent="0.15">
      <c r="A36" s="63">
        <v>31</v>
      </c>
      <c r="B36" s="72" t="s">
        <v>38</v>
      </c>
      <c r="C36" s="73">
        <v>5.7573755951321349E-3</v>
      </c>
      <c r="D36" s="64">
        <f t="shared" si="0"/>
        <v>20405696.258163549</v>
      </c>
      <c r="E36" s="73">
        <v>5.7573755951321349E-3</v>
      </c>
      <c r="F36" s="64">
        <f t="shared" si="1"/>
        <v>5387664.4201238407</v>
      </c>
      <c r="G36" s="75">
        <v>1.4923188261996165E-2</v>
      </c>
      <c r="H36" s="64">
        <f t="shared" si="2"/>
        <v>1002057.4699962747</v>
      </c>
      <c r="J36" s="68"/>
    </row>
    <row r="37" spans="1:10" ht="11.1" customHeight="1" x14ac:dyDescent="0.15">
      <c r="A37" s="63">
        <v>32</v>
      </c>
      <c r="B37" s="72" t="s">
        <v>39</v>
      </c>
      <c r="C37" s="73">
        <v>5.006469529797471E-3</v>
      </c>
      <c r="D37" s="64">
        <f t="shared" si="0"/>
        <v>17744282.07136162</v>
      </c>
      <c r="E37" s="73">
        <v>5.006469529797471E-3</v>
      </c>
      <c r="F37" s="64">
        <f t="shared" si="1"/>
        <v>4684977.9574794127</v>
      </c>
      <c r="G37" s="75">
        <v>8.260174624594576E-3</v>
      </c>
      <c r="H37" s="64">
        <f t="shared" si="2"/>
        <v>554651.56243639672</v>
      </c>
      <c r="J37" s="68"/>
    </row>
    <row r="38" spans="1:10" ht="11.1" customHeight="1" x14ac:dyDescent="0.15">
      <c r="A38" s="63">
        <v>33</v>
      </c>
      <c r="B38" s="72" t="s">
        <v>40</v>
      </c>
      <c r="C38" s="73">
        <v>1.3980901832733504E-2</v>
      </c>
      <c r="D38" s="64">
        <f t="shared" si="0"/>
        <v>49552097.392286666</v>
      </c>
      <c r="E38" s="73">
        <v>1.3980901832733504E-2</v>
      </c>
      <c r="F38" s="64">
        <f t="shared" si="1"/>
        <v>13083115.061860709</v>
      </c>
      <c r="G38" s="75">
        <v>0</v>
      </c>
      <c r="H38" s="64">
        <f t="shared" si="2"/>
        <v>0</v>
      </c>
      <c r="J38" s="68"/>
    </row>
    <row r="39" spans="1:10" ht="11.1" customHeight="1" x14ac:dyDescent="0.15">
      <c r="A39" s="63">
        <v>34</v>
      </c>
      <c r="B39" s="72" t="s">
        <v>41</v>
      </c>
      <c r="C39" s="73">
        <v>4.0553204819000765E-3</v>
      </c>
      <c r="D39" s="64">
        <f t="shared" si="0"/>
        <v>14373152.596319919</v>
      </c>
      <c r="E39" s="73">
        <v>4.0553204819000765E-3</v>
      </c>
      <c r="F39" s="64">
        <f t="shared" si="1"/>
        <v>3794907.1606524345</v>
      </c>
      <c r="G39" s="75">
        <v>1.1497203404974855E-2</v>
      </c>
      <c r="H39" s="64">
        <f t="shared" si="2"/>
        <v>772010.53513216192</v>
      </c>
      <c r="J39" s="68"/>
    </row>
    <row r="40" spans="1:10" ht="11.1" customHeight="1" x14ac:dyDescent="0.15">
      <c r="A40" s="63">
        <v>35</v>
      </c>
      <c r="B40" s="72" t="s">
        <v>42</v>
      </c>
      <c r="C40" s="73">
        <v>0.11257585725671114</v>
      </c>
      <c r="D40" s="64">
        <f t="shared" si="0"/>
        <v>398999285.56425935</v>
      </c>
      <c r="E40" s="73">
        <v>0.11257585725671114</v>
      </c>
      <c r="F40" s="64">
        <f t="shared" si="1"/>
        <v>105346773.1408277</v>
      </c>
      <c r="G40" s="75">
        <v>0.25038424848118757</v>
      </c>
      <c r="H40" s="64">
        <f t="shared" si="2"/>
        <v>16812721.39405527</v>
      </c>
      <c r="J40" s="68"/>
    </row>
    <row r="41" spans="1:10" ht="11.1" customHeight="1" x14ac:dyDescent="0.15">
      <c r="A41" s="63">
        <v>36</v>
      </c>
      <c r="B41" s="72" t="s">
        <v>43</v>
      </c>
      <c r="C41" s="73">
        <v>1.0966138329636938E-2</v>
      </c>
      <c r="D41" s="64">
        <f t="shared" si="0"/>
        <v>38866960.159551769</v>
      </c>
      <c r="E41" s="73">
        <v>1.0966138329636938E-2</v>
      </c>
      <c r="F41" s="64">
        <f t="shared" si="1"/>
        <v>10261945.278452039</v>
      </c>
      <c r="G41" s="75">
        <v>3.513935409226223E-2</v>
      </c>
      <c r="H41" s="64">
        <f t="shared" si="2"/>
        <v>2359526.1039939146</v>
      </c>
      <c r="J41" s="68"/>
    </row>
    <row r="42" spans="1:10" ht="11.1" customHeight="1" x14ac:dyDescent="0.15">
      <c r="A42" s="63">
        <v>37</v>
      </c>
      <c r="B42" s="72" t="s">
        <v>44</v>
      </c>
      <c r="C42" s="73">
        <v>3.581353897732787E-2</v>
      </c>
      <c r="D42" s="64">
        <f t="shared" si="0"/>
        <v>126932868.32270345</v>
      </c>
      <c r="E42" s="73">
        <v>3.581353897732787E-2</v>
      </c>
      <c r="F42" s="64">
        <f t="shared" si="1"/>
        <v>33513764.478038952</v>
      </c>
      <c r="G42" s="75">
        <v>0.11801046308960803</v>
      </c>
      <c r="H42" s="64">
        <f t="shared" si="2"/>
        <v>7924128.8121928107</v>
      </c>
      <c r="J42" s="68"/>
    </row>
    <row r="43" spans="1:10" ht="11.1" customHeight="1" x14ac:dyDescent="0.15">
      <c r="A43" s="63">
        <v>38</v>
      </c>
      <c r="B43" s="72" t="s">
        <v>45</v>
      </c>
      <c r="C43" s="73">
        <v>5.6269355733023991E-3</v>
      </c>
      <c r="D43" s="64">
        <f t="shared" si="0"/>
        <v>19943381.541781958</v>
      </c>
      <c r="E43" s="73">
        <v>5.6269355733023991E-3</v>
      </c>
      <c r="F43" s="64">
        <f t="shared" si="1"/>
        <v>5265600.633775346</v>
      </c>
      <c r="G43" s="75">
        <v>1.4321263589038704E-2</v>
      </c>
      <c r="H43" s="64">
        <f t="shared" si="2"/>
        <v>961639.62467242242</v>
      </c>
      <c r="J43" s="68"/>
    </row>
    <row r="44" spans="1:10" ht="11.1" customHeight="1" x14ac:dyDescent="0.15">
      <c r="A44" s="63">
        <v>39</v>
      </c>
      <c r="B44" s="72" t="s">
        <v>46</v>
      </c>
      <c r="C44" s="73">
        <v>5.537179739744969E-3</v>
      </c>
      <c r="D44" s="64">
        <f t="shared" si="0"/>
        <v>19625262.592148073</v>
      </c>
      <c r="E44" s="73">
        <v>5.537179739744969E-3</v>
      </c>
      <c r="F44" s="64">
        <f t="shared" si="1"/>
        <v>5181608.4913546247</v>
      </c>
      <c r="G44" s="75">
        <v>1.2595631921887843E-2</v>
      </c>
      <c r="H44" s="64">
        <f t="shared" si="2"/>
        <v>845767.46168870991</v>
      </c>
      <c r="J44" s="68"/>
    </row>
    <row r="45" spans="1:10" ht="11.1" customHeight="1" x14ac:dyDescent="0.15">
      <c r="A45" s="63">
        <v>40</v>
      </c>
      <c r="B45" s="72" t="s">
        <v>47</v>
      </c>
      <c r="C45" s="73">
        <v>1.3770735683656273E-2</v>
      </c>
      <c r="D45" s="64">
        <f t="shared" si="0"/>
        <v>48807211.718084015</v>
      </c>
      <c r="E45" s="73">
        <v>1.3770735683656273E-2</v>
      </c>
      <c r="F45" s="64">
        <f t="shared" si="1"/>
        <v>12886444.779544022</v>
      </c>
      <c r="G45" s="75">
        <v>0</v>
      </c>
      <c r="H45" s="64">
        <f t="shared" si="2"/>
        <v>0</v>
      </c>
      <c r="J45" s="68"/>
    </row>
    <row r="46" spans="1:10" ht="11.1" customHeight="1" x14ac:dyDescent="0.15">
      <c r="A46" s="63">
        <v>41</v>
      </c>
      <c r="B46" s="72" t="s">
        <v>48</v>
      </c>
      <c r="C46" s="73">
        <v>7.9603547542302332E-3</v>
      </c>
      <c r="D46" s="64">
        <f t="shared" si="0"/>
        <v>28213650.219275348</v>
      </c>
      <c r="E46" s="73">
        <v>7.9603547542302332E-3</v>
      </c>
      <c r="F46" s="64">
        <f t="shared" si="1"/>
        <v>7449178.7746471642</v>
      </c>
      <c r="G46" s="75">
        <v>2.0231865667790571E-2</v>
      </c>
      <c r="H46" s="64">
        <f t="shared" si="2"/>
        <v>1358522.8416637876</v>
      </c>
      <c r="J46" s="68"/>
    </row>
    <row r="47" spans="1:10" ht="11.1" customHeight="1" x14ac:dyDescent="0.15">
      <c r="A47" s="63">
        <v>42</v>
      </c>
      <c r="B47" s="72" t="s">
        <v>49</v>
      </c>
      <c r="C47" s="73">
        <v>7.4399887002272657E-3</v>
      </c>
      <c r="D47" s="64">
        <f t="shared" si="0"/>
        <v>26369332.184853278</v>
      </c>
      <c r="E47" s="73">
        <v>7.4399887002272657E-3</v>
      </c>
      <c r="F47" s="64">
        <f t="shared" si="1"/>
        <v>6962228.1444047252</v>
      </c>
      <c r="G47" s="75">
        <v>2.0251572048520697E-2</v>
      </c>
      <c r="H47" s="64">
        <f t="shared" si="2"/>
        <v>1359846.0794110121</v>
      </c>
      <c r="J47" s="68"/>
    </row>
    <row r="48" spans="1:10" ht="11.1" customHeight="1" x14ac:dyDescent="0.15">
      <c r="A48" s="63">
        <v>43</v>
      </c>
      <c r="B48" s="72" t="s">
        <v>50</v>
      </c>
      <c r="C48" s="73">
        <v>5.294736806480853E-3</v>
      </c>
      <c r="D48" s="64">
        <f t="shared" si="0"/>
        <v>18765979.265156403</v>
      </c>
      <c r="E48" s="73">
        <v>5.294736806480853E-3</v>
      </c>
      <c r="F48" s="64">
        <f t="shared" si="1"/>
        <v>4954734.085842167</v>
      </c>
      <c r="G48" s="75">
        <v>1.4060196992415433E-2</v>
      </c>
      <c r="H48" s="64">
        <f t="shared" si="2"/>
        <v>944109.60838367394</v>
      </c>
      <c r="J48" s="68"/>
    </row>
    <row r="49" spans="1:10" ht="11.1" customHeight="1" x14ac:dyDescent="0.15">
      <c r="A49" s="63">
        <v>44</v>
      </c>
      <c r="B49" s="72" t="s">
        <v>51</v>
      </c>
      <c r="C49" s="73">
        <v>3.1471291518524102E-3</v>
      </c>
      <c r="D49" s="64">
        <f t="shared" si="0"/>
        <v>11154276.89175076</v>
      </c>
      <c r="E49" s="73">
        <v>3.1471291518524102E-3</v>
      </c>
      <c r="F49" s="64">
        <f t="shared" si="1"/>
        <v>2945035.5421150192</v>
      </c>
      <c r="G49" s="75">
        <v>0</v>
      </c>
      <c r="H49" s="64">
        <f t="shared" si="2"/>
        <v>0</v>
      </c>
      <c r="J49" s="68"/>
    </row>
    <row r="50" spans="1:10" ht="11.1" customHeight="1" x14ac:dyDescent="0.15">
      <c r="A50" s="63">
        <v>45</v>
      </c>
      <c r="B50" s="72" t="s">
        <v>52</v>
      </c>
      <c r="C50" s="73">
        <v>2.9763749720204541E-3</v>
      </c>
      <c r="D50" s="64">
        <f t="shared" si="0"/>
        <v>10549077.895977624</v>
      </c>
      <c r="E50" s="73">
        <v>2.9763749720204541E-3</v>
      </c>
      <c r="F50" s="64">
        <f t="shared" si="1"/>
        <v>2785246.3805314167</v>
      </c>
      <c r="G50" s="75">
        <v>5.7488596897497758E-3</v>
      </c>
      <c r="H50" s="64">
        <f t="shared" si="2"/>
        <v>386022.59081221721</v>
      </c>
      <c r="J50" s="68"/>
    </row>
    <row r="51" spans="1:10" ht="11.1" customHeight="1" x14ac:dyDescent="0.15">
      <c r="A51" s="63">
        <v>46</v>
      </c>
      <c r="B51" s="72" t="s">
        <v>53</v>
      </c>
      <c r="C51" s="73">
        <v>5.1830780225749695E-3</v>
      </c>
      <c r="D51" s="64">
        <f t="shared" si="0"/>
        <v>18370230.335580606</v>
      </c>
      <c r="E51" s="73">
        <v>5.1830780225749695E-3</v>
      </c>
      <c r="F51" s="64">
        <f t="shared" si="1"/>
        <v>4850245.4959796844</v>
      </c>
      <c r="G51" s="75">
        <v>1.1092501641467259E-2</v>
      </c>
      <c r="H51" s="64">
        <f t="shared" si="2"/>
        <v>744835.75062071823</v>
      </c>
      <c r="J51" s="68"/>
    </row>
    <row r="52" spans="1:10" ht="11.1" customHeight="1" x14ac:dyDescent="0.15">
      <c r="A52" s="63">
        <v>47</v>
      </c>
      <c r="B52" s="72" t="s">
        <v>54</v>
      </c>
      <c r="C52" s="73">
        <v>6.1946694722436312E-3</v>
      </c>
      <c r="D52" s="64">
        <f t="shared" si="0"/>
        <v>21955584.029848367</v>
      </c>
      <c r="E52" s="73">
        <v>6.1946694722436312E-3</v>
      </c>
      <c r="F52" s="64">
        <f t="shared" si="1"/>
        <v>5796877.372088206</v>
      </c>
      <c r="G52" s="75">
        <v>0</v>
      </c>
      <c r="H52" s="64">
        <f t="shared" si="2"/>
        <v>0</v>
      </c>
      <c r="J52" s="68"/>
    </row>
    <row r="53" spans="1:10" ht="11.1" customHeight="1" x14ac:dyDescent="0.15">
      <c r="A53" s="63">
        <v>48</v>
      </c>
      <c r="B53" s="72" t="s">
        <v>55</v>
      </c>
      <c r="C53" s="73">
        <v>6.4795914891874759E-3</v>
      </c>
      <c r="D53" s="64">
        <f t="shared" si="0"/>
        <v>22965424.718361929</v>
      </c>
      <c r="E53" s="73">
        <v>6.4795914891874759E-3</v>
      </c>
      <c r="F53" s="64">
        <f t="shared" si="1"/>
        <v>6063503.0573216258</v>
      </c>
      <c r="G53" s="75">
        <v>0</v>
      </c>
      <c r="H53" s="64">
        <f t="shared" si="2"/>
        <v>0</v>
      </c>
      <c r="J53" s="68"/>
    </row>
    <row r="54" spans="1:10" ht="11.1" customHeight="1" x14ac:dyDescent="0.15">
      <c r="A54" s="63">
        <v>49</v>
      </c>
      <c r="B54" s="72" t="s">
        <v>56</v>
      </c>
      <c r="C54" s="73">
        <v>3.5746353843877062E-3</v>
      </c>
      <c r="D54" s="64">
        <f t="shared" si="0"/>
        <v>12669474.60387551</v>
      </c>
      <c r="E54" s="73">
        <v>3.5746353843877062E-3</v>
      </c>
      <c r="F54" s="64">
        <f t="shared" si="1"/>
        <v>3345089.3653116529</v>
      </c>
      <c r="G54" s="75">
        <v>0</v>
      </c>
      <c r="H54" s="64">
        <f t="shared" si="2"/>
        <v>0</v>
      </c>
      <c r="J54" s="68"/>
    </row>
    <row r="55" spans="1:10" ht="11.1" customHeight="1" x14ac:dyDescent="0.15">
      <c r="A55" s="63">
        <v>50</v>
      </c>
      <c r="B55" s="72" t="s">
        <v>60</v>
      </c>
      <c r="C55" s="73">
        <v>5.5480748604299071E-3</v>
      </c>
      <c r="D55" s="64">
        <f t="shared" si="0"/>
        <v>19663877.846567266</v>
      </c>
      <c r="E55" s="73">
        <v>5.5480748604299071E-3</v>
      </c>
      <c r="F55" s="64">
        <f t="shared" si="1"/>
        <v>5191803.9794024825</v>
      </c>
      <c r="G55" s="75">
        <v>0</v>
      </c>
      <c r="H55" s="64">
        <f t="shared" si="2"/>
        <v>0</v>
      </c>
      <c r="J55" s="68"/>
    </row>
    <row r="56" spans="1:10" ht="11.1" customHeight="1" x14ac:dyDescent="0.15">
      <c r="A56" s="63">
        <v>51</v>
      </c>
      <c r="B56" s="72" t="s">
        <v>57</v>
      </c>
      <c r="C56" s="73">
        <v>2.2922091088530524E-3</v>
      </c>
      <c r="D56" s="64">
        <f t="shared" si="0"/>
        <v>8124209.0363183338</v>
      </c>
      <c r="E56" s="73">
        <v>2.2922091088530524E-3</v>
      </c>
      <c r="F56" s="64">
        <f t="shared" si="1"/>
        <v>2145014.3828887949</v>
      </c>
      <c r="G56" s="75">
        <v>0</v>
      </c>
      <c r="H56" s="64">
        <f t="shared" si="2"/>
        <v>0</v>
      </c>
      <c r="J56" s="68"/>
    </row>
    <row r="57" spans="1:10" ht="11.1" customHeight="1" x14ac:dyDescent="0.15">
      <c r="A57" s="63">
        <v>52</v>
      </c>
      <c r="B57" s="72" t="s">
        <v>58</v>
      </c>
      <c r="C57" s="73">
        <v>1.3729364864919845E-2</v>
      </c>
      <c r="D57" s="64">
        <f t="shared" si="0"/>
        <v>48660582.347264282</v>
      </c>
      <c r="E57" s="73">
        <v>1.3729364864919845E-2</v>
      </c>
      <c r="F57" s="64">
        <f t="shared" si="1"/>
        <v>12847730.597282557</v>
      </c>
      <c r="G57" s="75">
        <v>3.9796468760394499E-2</v>
      </c>
      <c r="H57" s="64">
        <f t="shared" si="2"/>
        <v>2672240.5494529665</v>
      </c>
      <c r="J57" s="68"/>
    </row>
    <row r="58" spans="1:10" ht="11.1" customHeight="1" x14ac:dyDescent="0.15">
      <c r="A58" s="63">
        <v>53</v>
      </c>
      <c r="B58" s="72" t="s">
        <v>59</v>
      </c>
      <c r="C58" s="73">
        <v>1.8281428867580617E-2</v>
      </c>
      <c r="D58" s="64">
        <f t="shared" si="0"/>
        <v>64794328.331207529</v>
      </c>
      <c r="E58" s="73">
        <v>1.8281428867580617E-2</v>
      </c>
      <c r="F58" s="64">
        <f t="shared" si="1"/>
        <v>17107482.781246003</v>
      </c>
      <c r="G58" s="75">
        <v>0</v>
      </c>
      <c r="H58" s="64">
        <f t="shared" si="2"/>
        <v>0</v>
      </c>
      <c r="J58" s="68"/>
    </row>
    <row r="59" spans="1:10" ht="11.1" customHeight="1" x14ac:dyDescent="0.15">
      <c r="A59" s="63">
        <v>54</v>
      </c>
      <c r="B59" s="72" t="s">
        <v>63</v>
      </c>
      <c r="C59" s="73">
        <v>9.5267708235591241E-3</v>
      </c>
      <c r="D59" s="64">
        <f t="shared" si="0"/>
        <v>33765452.424373314</v>
      </c>
      <c r="E59" s="73">
        <v>9.5267708235591241E-3</v>
      </c>
      <c r="F59" s="64">
        <f t="shared" si="1"/>
        <v>8915007.0820740685</v>
      </c>
      <c r="G59" s="75">
        <v>0</v>
      </c>
      <c r="H59" s="64">
        <f t="shared" si="2"/>
        <v>0</v>
      </c>
      <c r="J59" s="68"/>
    </row>
    <row r="60" spans="1:10" ht="11.1" customHeight="1" x14ac:dyDescent="0.15">
      <c r="A60" s="63">
        <v>55</v>
      </c>
      <c r="B60" s="72" t="s">
        <v>61</v>
      </c>
      <c r="C60" s="73">
        <v>3.93974171858883E-3</v>
      </c>
      <c r="D60" s="64">
        <f t="shared" si="0"/>
        <v>13963510.199527612</v>
      </c>
      <c r="E60" s="73">
        <v>3.93974171858883E-3</v>
      </c>
      <c r="F60" s="64">
        <f t="shared" si="1"/>
        <v>3686750.3137480197</v>
      </c>
      <c r="G60" s="75">
        <v>7.8065511989675804E-3</v>
      </c>
      <c r="H60" s="64">
        <f t="shared" si="2"/>
        <v>524191.80181189143</v>
      </c>
      <c r="J60" s="68"/>
    </row>
    <row r="61" spans="1:10" ht="11.1" customHeight="1" x14ac:dyDescent="0.15">
      <c r="A61" s="63">
        <v>56</v>
      </c>
      <c r="B61" s="72" t="s">
        <v>62</v>
      </c>
      <c r="C61" s="73">
        <v>1.9026906007929074E-2</v>
      </c>
      <c r="D61" s="64">
        <f t="shared" si="0"/>
        <v>67436500.939542592</v>
      </c>
      <c r="E61" s="73">
        <v>1.9026906007929074E-2</v>
      </c>
      <c r="F61" s="64">
        <f t="shared" si="1"/>
        <v>17805088.93854915</v>
      </c>
      <c r="G61" s="75">
        <v>3.8171801919158956E-2</v>
      </c>
      <c r="H61" s="64">
        <f t="shared" si="2"/>
        <v>2563147.9402910713</v>
      </c>
      <c r="J61" s="68"/>
    </row>
    <row r="62" spans="1:10" ht="11.1" customHeight="1" x14ac:dyDescent="0.15">
      <c r="A62" s="63">
        <v>57</v>
      </c>
      <c r="B62" s="72" t="s">
        <v>22</v>
      </c>
      <c r="C62" s="73">
        <v>7.4443736699956707E-3</v>
      </c>
      <c r="D62" s="64">
        <f t="shared" si="0"/>
        <v>26384873.703678444</v>
      </c>
      <c r="E62" s="73">
        <v>7.4443736699956707E-3</v>
      </c>
      <c r="F62" s="64">
        <f t="shared" si="1"/>
        <v>6966331.5323484493</v>
      </c>
      <c r="G62" s="75">
        <v>1.9310449628114963E-2</v>
      </c>
      <c r="H62" s="64">
        <f t="shared" si="2"/>
        <v>1296651.8922847826</v>
      </c>
      <c r="J62" s="68"/>
    </row>
    <row r="63" spans="1:10" ht="11.1" customHeight="1" x14ac:dyDescent="0.15">
      <c r="A63" s="63">
        <v>58</v>
      </c>
      <c r="B63" s="72" t="s">
        <v>27</v>
      </c>
      <c r="C63" s="73">
        <v>1.1060791469959089E-2</v>
      </c>
      <c r="D63" s="64">
        <f t="shared" si="0"/>
        <v>39202436.488893248</v>
      </c>
      <c r="E63" s="73">
        <v>1.1060791469959089E-2</v>
      </c>
      <c r="F63" s="64">
        <f t="shared" si="1"/>
        <v>10350520.245976795</v>
      </c>
      <c r="G63" s="75">
        <v>0</v>
      </c>
      <c r="H63" s="64">
        <f t="shared" si="2"/>
        <v>0</v>
      </c>
      <c r="J63" s="68"/>
    </row>
    <row r="64" spans="1:10" s="74" customFormat="1" ht="11.1" customHeight="1" x14ac:dyDescent="0.15">
      <c r="A64" s="199"/>
      <c r="B64" s="199" t="s">
        <v>87</v>
      </c>
      <c r="C64" s="200">
        <f>SUM(C6:C63)</f>
        <v>0.99999999999999978</v>
      </c>
      <c r="D64" s="201">
        <f>+D67</f>
        <v>3544270461.6000004</v>
      </c>
      <c r="E64" s="200">
        <f t="shared" ref="E64" si="3">SUM(E6:E63)</f>
        <v>0.99999999999999978</v>
      </c>
      <c r="F64" s="201">
        <f>+F67</f>
        <v>935784774</v>
      </c>
      <c r="G64" s="202">
        <f>SUM(G6:G63)</f>
        <v>1</v>
      </c>
      <c r="H64" s="201">
        <f>+H67</f>
        <v>67147680</v>
      </c>
    </row>
    <row r="65" spans="2:8" x14ac:dyDescent="0.15">
      <c r="D65" s="70"/>
      <c r="F65" s="70"/>
      <c r="G65" s="70"/>
      <c r="H65" s="70"/>
    </row>
    <row r="66" spans="2:8" x14ac:dyDescent="0.15">
      <c r="B66" s="80" t="s">
        <v>115</v>
      </c>
      <c r="C66" s="92">
        <v>1</v>
      </c>
      <c r="D66" s="79">
        <v>17721352308</v>
      </c>
      <c r="E66" s="93">
        <v>1</v>
      </c>
      <c r="F66" s="162">
        <f>+F67+H67</f>
        <v>1002932454</v>
      </c>
      <c r="G66" s="162"/>
      <c r="H66" s="163"/>
    </row>
    <row r="67" spans="2:8" x14ac:dyDescent="0.15">
      <c r="B67" s="81" t="s">
        <v>116</v>
      </c>
      <c r="C67" s="91">
        <v>0.2</v>
      </c>
      <c r="D67" s="77">
        <f>+D66*20%</f>
        <v>3544270461.6000004</v>
      </c>
      <c r="E67" s="91" t="s">
        <v>144</v>
      </c>
      <c r="F67" s="78">
        <v>935784774</v>
      </c>
      <c r="G67" s="90" t="s">
        <v>145</v>
      </c>
      <c r="H67" s="77">
        <v>67147680</v>
      </c>
    </row>
    <row r="68" spans="2:8" x14ac:dyDescent="0.15">
      <c r="D68" s="70"/>
      <c r="F68" s="70"/>
      <c r="G68" s="70"/>
      <c r="H68" s="70"/>
    </row>
    <row r="69" spans="2:8" x14ac:dyDescent="0.15">
      <c r="G69" s="68"/>
    </row>
  </sheetData>
  <mergeCells count="8">
    <mergeCell ref="F66:H66"/>
    <mergeCell ref="A1:H1"/>
    <mergeCell ref="A2:H2"/>
    <mergeCell ref="A3:B3"/>
    <mergeCell ref="A4:B4"/>
    <mergeCell ref="C4:D4"/>
    <mergeCell ref="E4:F4"/>
    <mergeCell ref="G4:H4"/>
  </mergeCells>
  <printOptions horizontalCentered="1"/>
  <pageMargins left="0.15748031496062992" right="0.15748031496062992" top="0.15748031496062992" bottom="0.15748031496062992" header="0" footer="0"/>
  <pageSetup scale="80" orientation="portrait" r:id="rId1"/>
  <headerFooter alignWithMargins="0"/>
  <ignoredErrors>
    <ignoredError sqref="D64 E64:G6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8"/>
  <sheetViews>
    <sheetView zoomScale="118" zoomScaleNormal="118" workbookViewId="0">
      <selection activeCell="A4" sqref="A4:H67"/>
    </sheetView>
  </sheetViews>
  <sheetFormatPr baseColWidth="10" defaultRowHeight="9" x14ac:dyDescent="0.15"/>
  <cols>
    <col min="1" max="1" width="4.85546875" style="59" customWidth="1"/>
    <col min="2" max="2" width="20.42578125" style="59" bestFit="1" customWidth="1"/>
    <col min="3" max="3" width="11.7109375" style="59" bestFit="1" customWidth="1"/>
    <col min="4" max="4" width="13.85546875" style="59" customWidth="1"/>
    <col min="5" max="5" width="12.140625" style="59" customWidth="1"/>
    <col min="6" max="6" width="13" style="59" bestFit="1" customWidth="1"/>
    <col min="7" max="7" width="13.140625" style="59" customWidth="1"/>
    <col min="8" max="8" width="12.5703125" style="59" customWidth="1"/>
    <col min="9" max="16384" width="11.42578125" style="59"/>
  </cols>
  <sheetData>
    <row r="1" spans="1:8" x14ac:dyDescent="0.15">
      <c r="A1" s="164" t="s">
        <v>118</v>
      </c>
      <c r="B1" s="164"/>
      <c r="C1" s="164"/>
      <c r="D1" s="164"/>
      <c r="E1" s="164"/>
      <c r="F1" s="164"/>
      <c r="G1" s="164"/>
      <c r="H1" s="164"/>
    </row>
    <row r="2" spans="1:8" x14ac:dyDescent="0.15">
      <c r="A2" s="164" t="s">
        <v>147</v>
      </c>
      <c r="B2" s="164"/>
      <c r="C2" s="164"/>
      <c r="D2" s="164"/>
      <c r="E2" s="164"/>
      <c r="F2" s="164"/>
      <c r="G2" s="164"/>
      <c r="H2" s="164"/>
    </row>
    <row r="3" spans="1:8" x14ac:dyDescent="0.15">
      <c r="A3" s="164"/>
      <c r="B3" s="164"/>
    </row>
    <row r="4" spans="1:8" s="69" customFormat="1" ht="29.25" customHeight="1" x14ac:dyDescent="0.15">
      <c r="A4" s="165" t="s">
        <v>110</v>
      </c>
      <c r="B4" s="166"/>
      <c r="C4" s="167" t="s">
        <v>119</v>
      </c>
      <c r="D4" s="167"/>
      <c r="E4" s="167" t="s">
        <v>120</v>
      </c>
      <c r="F4" s="167"/>
      <c r="G4" s="167" t="s">
        <v>121</v>
      </c>
      <c r="H4" s="167"/>
    </row>
    <row r="5" spans="1:8" s="69" customFormat="1" ht="18" x14ac:dyDescent="0.15">
      <c r="A5" s="60"/>
      <c r="B5" s="61"/>
      <c r="C5" s="62" t="s">
        <v>113</v>
      </c>
      <c r="D5" s="62" t="s">
        <v>114</v>
      </c>
      <c r="E5" s="62" t="s">
        <v>113</v>
      </c>
      <c r="F5" s="62" t="s">
        <v>114</v>
      </c>
      <c r="G5" s="62" t="s">
        <v>113</v>
      </c>
      <c r="H5" s="62" t="s">
        <v>114</v>
      </c>
    </row>
    <row r="6" spans="1:8" ht="11.1" customHeight="1" x14ac:dyDescent="0.15">
      <c r="A6" s="63">
        <v>1</v>
      </c>
      <c r="B6" s="72" t="s">
        <v>6</v>
      </c>
      <c r="C6" s="73">
        <v>6.7937559833879443E-3</v>
      </c>
      <c r="D6" s="64">
        <f>+C6*$D$64</f>
        <v>791578.79515699821</v>
      </c>
      <c r="E6" s="73">
        <v>6.7937559833879443E-3</v>
      </c>
      <c r="F6" s="64">
        <f>+E6*$F$64</f>
        <v>2225256.068330884</v>
      </c>
      <c r="G6" s="75">
        <v>7.2294803489378829E-3</v>
      </c>
      <c r="H6" s="64">
        <f>+G6*$H$64</f>
        <v>1631082.7542627836</v>
      </c>
    </row>
    <row r="7" spans="1:8" ht="11.1" customHeight="1" x14ac:dyDescent="0.15">
      <c r="A7" s="63">
        <v>2</v>
      </c>
      <c r="B7" s="72" t="s">
        <v>7</v>
      </c>
      <c r="C7" s="73">
        <v>3.1316260137280627E-3</v>
      </c>
      <c r="D7" s="64">
        <f t="shared" ref="D7:D63" si="0">+C7*$D$64</f>
        <v>364883.39482469438</v>
      </c>
      <c r="E7" s="73">
        <v>3.1316260137280627E-3</v>
      </c>
      <c r="F7" s="64">
        <f t="shared" ref="F7:F63" si="1">+E7*$F$64</f>
        <v>1025746.2599232268</v>
      </c>
      <c r="G7" s="75">
        <v>3.3516559519781797E-3</v>
      </c>
      <c r="H7" s="64">
        <f t="shared" ref="H7:H63" si="2">+G7*$H$64</f>
        <v>756185.50125763589</v>
      </c>
    </row>
    <row r="8" spans="1:8" ht="11.1" customHeight="1" x14ac:dyDescent="0.15">
      <c r="A8" s="63">
        <v>3</v>
      </c>
      <c r="B8" s="72" t="s">
        <v>8</v>
      </c>
      <c r="C8" s="73">
        <v>2.0427915523330436E-2</v>
      </c>
      <c r="D8" s="64">
        <f t="shared" si="0"/>
        <v>2380171.5570983696</v>
      </c>
      <c r="E8" s="73">
        <v>2.0427915523330436E-2</v>
      </c>
      <c r="F8" s="64">
        <f t="shared" si="1"/>
        <v>6691047.3518321477</v>
      </c>
      <c r="G8" s="75">
        <v>1.9710229420717072E-2</v>
      </c>
      <c r="H8" s="64">
        <f t="shared" si="2"/>
        <v>4446933.0766515899</v>
      </c>
    </row>
    <row r="9" spans="1:8" ht="11.1" customHeight="1" x14ac:dyDescent="0.15">
      <c r="A9" s="63">
        <v>4</v>
      </c>
      <c r="B9" s="72" t="s">
        <v>9</v>
      </c>
      <c r="C9" s="73">
        <v>2.0424583554604649E-3</v>
      </c>
      <c r="D9" s="64">
        <f t="shared" si="0"/>
        <v>237978.33306451514</v>
      </c>
      <c r="E9" s="73">
        <v>2.0424583554604649E-3</v>
      </c>
      <c r="F9" s="64">
        <f t="shared" si="1"/>
        <v>668995.59844582423</v>
      </c>
      <c r="G9" s="75">
        <v>4.2435933101656349E-3</v>
      </c>
      <c r="H9" s="64">
        <f t="shared" si="2"/>
        <v>957420.38573117903</v>
      </c>
    </row>
    <row r="10" spans="1:8" ht="11.1" customHeight="1" x14ac:dyDescent="0.15">
      <c r="A10" s="63">
        <v>5</v>
      </c>
      <c r="B10" s="72" t="s">
        <v>10</v>
      </c>
      <c r="C10" s="73">
        <v>1.2413228650289283E-2</v>
      </c>
      <c r="D10" s="64">
        <f t="shared" si="0"/>
        <v>1446335.2235539402</v>
      </c>
      <c r="E10" s="73">
        <v>1.2413228650289283E-2</v>
      </c>
      <c r="F10" s="64">
        <f t="shared" si="1"/>
        <v>4065882.3262386336</v>
      </c>
      <c r="G10" s="75">
        <v>1.2124043983516459E-2</v>
      </c>
      <c r="H10" s="64">
        <f t="shared" si="2"/>
        <v>2735372.1289722356</v>
      </c>
    </row>
    <row r="11" spans="1:8" ht="11.1" customHeight="1" x14ac:dyDescent="0.15">
      <c r="A11" s="63">
        <v>6</v>
      </c>
      <c r="B11" s="72" t="s">
        <v>11</v>
      </c>
      <c r="C11" s="73">
        <v>6.5390897167084266E-3</v>
      </c>
      <c r="D11" s="64">
        <f t="shared" si="0"/>
        <v>761906.19327988836</v>
      </c>
      <c r="E11" s="73">
        <v>6.5390897167084266E-3</v>
      </c>
      <c r="F11" s="64">
        <f t="shared" si="1"/>
        <v>2141841.5835137293</v>
      </c>
      <c r="G11" s="75">
        <v>6.8953918008198755E-3</v>
      </c>
      <c r="H11" s="64">
        <f t="shared" si="2"/>
        <v>1555707.2026421153</v>
      </c>
    </row>
    <row r="12" spans="1:8" ht="11.1" customHeight="1" x14ac:dyDescent="0.15">
      <c r="A12" s="63">
        <v>7</v>
      </c>
      <c r="B12" s="72" t="s">
        <v>12</v>
      </c>
      <c r="C12" s="73">
        <v>3.6273709257397973E-3</v>
      </c>
      <c r="D12" s="64">
        <f t="shared" si="0"/>
        <v>422645.42824405874</v>
      </c>
      <c r="E12" s="73">
        <v>3.6273709257397973E-3</v>
      </c>
      <c r="F12" s="64">
        <f t="shared" si="1"/>
        <v>1188124.6815939066</v>
      </c>
      <c r="G12" s="75">
        <v>4.0697973238590715E-3</v>
      </c>
      <c r="H12" s="64">
        <f t="shared" si="2"/>
        <v>918209.31905107212</v>
      </c>
    </row>
    <row r="13" spans="1:8" ht="11.1" customHeight="1" x14ac:dyDescent="0.15">
      <c r="A13" s="63">
        <v>8</v>
      </c>
      <c r="B13" s="72" t="s">
        <v>13</v>
      </c>
      <c r="C13" s="73">
        <v>6.9592398339030385E-3</v>
      </c>
      <c r="D13" s="64">
        <f t="shared" si="0"/>
        <v>810860.25114820304</v>
      </c>
      <c r="E13" s="73">
        <v>6.9592398339030385E-3</v>
      </c>
      <c r="F13" s="64">
        <f t="shared" si="1"/>
        <v>2279459.3608056065</v>
      </c>
      <c r="G13" s="75">
        <v>7.5118858243547635E-3</v>
      </c>
      <c r="H13" s="64">
        <f t="shared" si="2"/>
        <v>1694797.8040906084</v>
      </c>
    </row>
    <row r="14" spans="1:8" ht="11.1" customHeight="1" x14ac:dyDescent="0.15">
      <c r="A14" s="63">
        <v>9</v>
      </c>
      <c r="B14" s="72" t="s">
        <v>14</v>
      </c>
      <c r="C14" s="73">
        <v>7.7899587036661605E-3</v>
      </c>
      <c r="D14" s="64">
        <f t="shared" si="0"/>
        <v>907651.98809742311</v>
      </c>
      <c r="E14" s="73">
        <v>7.7899587036661605E-3</v>
      </c>
      <c r="F14" s="64">
        <f t="shared" si="1"/>
        <v>2551556.5939911162</v>
      </c>
      <c r="G14" s="75">
        <v>8.5344882393612251E-3</v>
      </c>
      <c r="H14" s="64">
        <f t="shared" si="2"/>
        <v>1925512.7494365154</v>
      </c>
    </row>
    <row r="15" spans="1:8" ht="11.1" customHeight="1" x14ac:dyDescent="0.15">
      <c r="A15" s="63">
        <v>10</v>
      </c>
      <c r="B15" s="72" t="s">
        <v>15</v>
      </c>
      <c r="C15" s="73">
        <v>2.228946582660062E-3</v>
      </c>
      <c r="D15" s="64">
        <f t="shared" si="0"/>
        <v>259707.12735129576</v>
      </c>
      <c r="E15" s="73">
        <v>2.228946582660062E-3</v>
      </c>
      <c r="F15" s="64">
        <f t="shared" si="1"/>
        <v>730078.75484162185</v>
      </c>
      <c r="G15" s="75">
        <v>5.7403328877572851E-3</v>
      </c>
      <c r="H15" s="64">
        <f t="shared" si="2"/>
        <v>1295108.0195306081</v>
      </c>
    </row>
    <row r="16" spans="1:8" ht="11.1" customHeight="1" x14ac:dyDescent="0.15">
      <c r="A16" s="63">
        <v>11</v>
      </c>
      <c r="B16" s="72" t="s">
        <v>17</v>
      </c>
      <c r="C16" s="73">
        <v>1.0960954588434674E-2</v>
      </c>
      <c r="D16" s="64">
        <f t="shared" si="0"/>
        <v>1277122.5884620117</v>
      </c>
      <c r="E16" s="73">
        <v>1.0960954588434674E-2</v>
      </c>
      <c r="F16" s="64">
        <f t="shared" si="1"/>
        <v>3590198.2308834875</v>
      </c>
      <c r="G16" s="75">
        <v>1.1095895845106377E-2</v>
      </c>
      <c r="H16" s="64">
        <f t="shared" si="2"/>
        <v>2503405.9825209975</v>
      </c>
    </row>
    <row r="17" spans="1:8" ht="11.1" customHeight="1" x14ac:dyDescent="0.15">
      <c r="A17" s="63">
        <v>12</v>
      </c>
      <c r="B17" s="72" t="s">
        <v>18</v>
      </c>
      <c r="C17" s="73">
        <v>1.6846063350031828E-2</v>
      </c>
      <c r="D17" s="64">
        <f t="shared" si="0"/>
        <v>1962829.7752176111</v>
      </c>
      <c r="E17" s="73">
        <v>1.6846063350031828E-2</v>
      </c>
      <c r="F17" s="64">
        <f t="shared" si="1"/>
        <v>5517832.0782800205</v>
      </c>
      <c r="G17" s="75">
        <v>1.6924711068744339E-2</v>
      </c>
      <c r="H17" s="64">
        <f t="shared" si="2"/>
        <v>3818476.9876530622</v>
      </c>
    </row>
    <row r="18" spans="1:8" ht="11.1" customHeight="1" x14ac:dyDescent="0.15">
      <c r="A18" s="63">
        <v>13</v>
      </c>
      <c r="B18" s="72" t="s">
        <v>19</v>
      </c>
      <c r="C18" s="73">
        <v>6.2391657577406799E-2</v>
      </c>
      <c r="D18" s="64">
        <f t="shared" si="0"/>
        <v>7269603.6262907786</v>
      </c>
      <c r="E18" s="73">
        <v>6.2391657577406799E-2</v>
      </c>
      <c r="F18" s="64">
        <f t="shared" si="1"/>
        <v>20436031.99420638</v>
      </c>
      <c r="G18" s="75">
        <v>6.0493190597553127E-2</v>
      </c>
      <c r="H18" s="64">
        <f t="shared" si="2"/>
        <v>13648200.862527618</v>
      </c>
    </row>
    <row r="19" spans="1:8" ht="11.1" customHeight="1" x14ac:dyDescent="0.15">
      <c r="A19" s="63">
        <v>14</v>
      </c>
      <c r="B19" s="72" t="s">
        <v>20</v>
      </c>
      <c r="C19" s="73">
        <v>5.9617057239811123E-3</v>
      </c>
      <c r="D19" s="64">
        <f t="shared" si="0"/>
        <v>694631.93049747637</v>
      </c>
      <c r="E19" s="73">
        <v>5.9617057239811123E-3</v>
      </c>
      <c r="F19" s="64">
        <f t="shared" si="1"/>
        <v>1952722.7460525038</v>
      </c>
      <c r="G19" s="75">
        <v>5.853593229130624E-3</v>
      </c>
      <c r="H19" s="64">
        <f t="shared" si="2"/>
        <v>1320661.3069924254</v>
      </c>
    </row>
    <row r="20" spans="1:8" ht="11.1" customHeight="1" x14ac:dyDescent="0.15">
      <c r="A20" s="63">
        <v>15</v>
      </c>
      <c r="B20" s="72" t="s">
        <v>16</v>
      </c>
      <c r="C20" s="73">
        <v>7.7250541038060743E-3</v>
      </c>
      <c r="D20" s="64">
        <f t="shared" si="0"/>
        <v>900089.58740434237</v>
      </c>
      <c r="E20" s="73">
        <v>7.7250541038060743E-3</v>
      </c>
      <c r="F20" s="64">
        <f t="shared" si="1"/>
        <v>2530297.4620684502</v>
      </c>
      <c r="G20" s="75">
        <v>8.580556823045437E-3</v>
      </c>
      <c r="H20" s="64">
        <f t="shared" si="2"/>
        <v>1935906.5355364624</v>
      </c>
    </row>
    <row r="21" spans="1:8" ht="11.1" customHeight="1" x14ac:dyDescent="0.15">
      <c r="A21" s="63">
        <v>16</v>
      </c>
      <c r="B21" s="72" t="s">
        <v>21</v>
      </c>
      <c r="C21" s="73">
        <v>1.4658075713368624E-2</v>
      </c>
      <c r="D21" s="64">
        <f t="shared" si="0"/>
        <v>1707895.0054844536</v>
      </c>
      <c r="E21" s="73">
        <v>1.4658075713368624E-2</v>
      </c>
      <c r="F21" s="64">
        <f t="shared" si="1"/>
        <v>4801169.1928565539</v>
      </c>
      <c r="G21" s="75">
        <v>1.4419528761240771E-2</v>
      </c>
      <c r="H21" s="64">
        <f t="shared" si="2"/>
        <v>3253269.052804241</v>
      </c>
    </row>
    <row r="22" spans="1:8" ht="11.1" customHeight="1" x14ac:dyDescent="0.15">
      <c r="A22" s="63">
        <v>17</v>
      </c>
      <c r="B22" s="72" t="s">
        <v>23</v>
      </c>
      <c r="C22" s="73">
        <v>9.4561738382700055E-3</v>
      </c>
      <c r="D22" s="64">
        <f t="shared" si="0"/>
        <v>1101792.1032188865</v>
      </c>
      <c r="E22" s="73">
        <v>9.4561738382700055E-3</v>
      </c>
      <c r="F22" s="64">
        <f t="shared" si="1"/>
        <v>3097315.8689029836</v>
      </c>
      <c r="G22" s="75">
        <v>9.2759829397078327E-3</v>
      </c>
      <c r="H22" s="64">
        <f t="shared" si="2"/>
        <v>2092805.4398842163</v>
      </c>
    </row>
    <row r="23" spans="1:8" ht="11.1" customHeight="1" x14ac:dyDescent="0.15">
      <c r="A23" s="63">
        <v>18</v>
      </c>
      <c r="B23" s="72" t="s">
        <v>24</v>
      </c>
      <c r="C23" s="73">
        <v>5.8650444183537308E-3</v>
      </c>
      <c r="D23" s="64">
        <f t="shared" si="0"/>
        <v>683369.37705370842</v>
      </c>
      <c r="E23" s="73">
        <v>5.8650444183537308E-3</v>
      </c>
      <c r="F23" s="64">
        <f t="shared" si="1"/>
        <v>1921061.8860737132</v>
      </c>
      <c r="G23" s="75">
        <v>5.8528047297483031E-3</v>
      </c>
      <c r="H23" s="64">
        <f t="shared" si="2"/>
        <v>1320483.4093176029</v>
      </c>
    </row>
    <row r="24" spans="1:8" ht="11.1" customHeight="1" x14ac:dyDescent="0.15">
      <c r="A24" s="63">
        <v>19</v>
      </c>
      <c r="B24" s="72" t="s">
        <v>25</v>
      </c>
      <c r="C24" s="73">
        <v>2.3912999676742397E-3</v>
      </c>
      <c r="D24" s="64">
        <f t="shared" si="0"/>
        <v>278623.83516556351</v>
      </c>
      <c r="E24" s="73">
        <v>2.3912999676742397E-3</v>
      </c>
      <c r="F24" s="64">
        <f t="shared" si="1"/>
        <v>783256.68117578141</v>
      </c>
      <c r="G24" s="75">
        <v>2.8841746970910747E-3</v>
      </c>
      <c r="H24" s="64">
        <f t="shared" si="2"/>
        <v>650714.48868347425</v>
      </c>
    </row>
    <row r="25" spans="1:8" ht="11.1" customHeight="1" x14ac:dyDescent="0.15">
      <c r="A25" s="63">
        <v>20</v>
      </c>
      <c r="B25" s="72" t="s">
        <v>26</v>
      </c>
      <c r="C25" s="73">
        <v>3.4933304936973691E-2</v>
      </c>
      <c r="D25" s="64">
        <f t="shared" si="0"/>
        <v>4070276.2213534466</v>
      </c>
      <c r="E25" s="73">
        <v>3.4933304936973691E-2</v>
      </c>
      <c r="F25" s="64">
        <f t="shared" si="1"/>
        <v>11442205.017067507</v>
      </c>
      <c r="G25" s="75">
        <v>3.4435508514003413E-2</v>
      </c>
      <c r="H25" s="64">
        <f t="shared" si="2"/>
        <v>7769184.1405602554</v>
      </c>
    </row>
    <row r="26" spans="1:8" ht="11.1" customHeight="1" x14ac:dyDescent="0.15">
      <c r="A26" s="63">
        <v>21</v>
      </c>
      <c r="B26" s="72" t="s">
        <v>28</v>
      </c>
      <c r="C26" s="73">
        <v>2.0426549627729402E-2</v>
      </c>
      <c r="D26" s="64">
        <f t="shared" si="0"/>
        <v>2380012.408904525</v>
      </c>
      <c r="E26" s="73">
        <v>2.0426549627729402E-2</v>
      </c>
      <c r="F26" s="64">
        <f t="shared" si="1"/>
        <v>6690599.9605095368</v>
      </c>
      <c r="G26" s="75">
        <v>2.0883814498637025E-2</v>
      </c>
      <c r="H26" s="64">
        <f t="shared" si="2"/>
        <v>4711712.0495326221</v>
      </c>
    </row>
    <row r="27" spans="1:8" ht="11.1" customHeight="1" x14ac:dyDescent="0.15">
      <c r="A27" s="63">
        <v>22</v>
      </c>
      <c r="B27" s="72" t="s">
        <v>29</v>
      </c>
      <c r="C27" s="73">
        <v>6.7525437224866414E-3</v>
      </c>
      <c r="D27" s="64">
        <f t="shared" si="0"/>
        <v>786776.92239181232</v>
      </c>
      <c r="E27" s="73">
        <v>6.7525437224866414E-3</v>
      </c>
      <c r="F27" s="64">
        <f t="shared" si="1"/>
        <v>2211757.2270589126</v>
      </c>
      <c r="G27" s="75">
        <v>6.8739629238706301E-3</v>
      </c>
      <c r="H27" s="64">
        <f t="shared" si="2"/>
        <v>1550872.5160604902</v>
      </c>
    </row>
    <row r="28" spans="1:8" ht="11.1" customHeight="1" x14ac:dyDescent="0.15">
      <c r="A28" s="63">
        <v>23</v>
      </c>
      <c r="B28" s="72" t="s">
        <v>30</v>
      </c>
      <c r="C28" s="73">
        <v>5.6823402359141417E-3</v>
      </c>
      <c r="D28" s="64">
        <f t="shared" si="0"/>
        <v>662081.48314652219</v>
      </c>
      <c r="E28" s="73">
        <v>5.6823402359141417E-3</v>
      </c>
      <c r="F28" s="64">
        <f t="shared" si="1"/>
        <v>1861218.1719813531</v>
      </c>
      <c r="G28" s="75">
        <v>6.3754034191133204E-3</v>
      </c>
      <c r="H28" s="64">
        <f t="shared" si="2"/>
        <v>1438389.7689010885</v>
      </c>
    </row>
    <row r="29" spans="1:8" ht="11.1" customHeight="1" x14ac:dyDescent="0.15">
      <c r="A29" s="63">
        <v>24</v>
      </c>
      <c r="B29" s="72" t="s">
        <v>31</v>
      </c>
      <c r="C29" s="73">
        <v>3.4747881326922955E-2</v>
      </c>
      <c r="D29" s="64">
        <f t="shared" si="0"/>
        <v>4048671.4716102234</v>
      </c>
      <c r="E29" s="73">
        <v>3.4747881326922955E-2</v>
      </c>
      <c r="F29" s="64">
        <f t="shared" si="1"/>
        <v>11381470.569953695</v>
      </c>
      <c r="G29" s="75">
        <v>3.3999624236119498E-2</v>
      </c>
      <c r="H29" s="64">
        <f t="shared" si="2"/>
        <v>7670841.895447826</v>
      </c>
    </row>
    <row r="30" spans="1:8" ht="11.1" customHeight="1" x14ac:dyDescent="0.15">
      <c r="A30" s="63">
        <v>25</v>
      </c>
      <c r="B30" s="72" t="s">
        <v>32</v>
      </c>
      <c r="C30" s="73">
        <v>1.0838628227713903E-2</v>
      </c>
      <c r="D30" s="64">
        <f t="shared" si="0"/>
        <v>1262869.6548164613</v>
      </c>
      <c r="E30" s="73">
        <v>1.0838628227713903E-2</v>
      </c>
      <c r="F30" s="64">
        <f t="shared" si="1"/>
        <v>3550130.9283226756</v>
      </c>
      <c r="G30" s="75">
        <v>1.095598950180657E-2</v>
      </c>
      <c r="H30" s="64">
        <f t="shared" si="2"/>
        <v>2471840.9442673409</v>
      </c>
    </row>
    <row r="31" spans="1:8" ht="11.1" customHeight="1" x14ac:dyDescent="0.15">
      <c r="A31" s="63">
        <v>26</v>
      </c>
      <c r="B31" s="72" t="s">
        <v>33</v>
      </c>
      <c r="C31" s="73">
        <v>3.9497232873588126E-3</v>
      </c>
      <c r="D31" s="64">
        <f t="shared" si="0"/>
        <v>460204.51848078886</v>
      </c>
      <c r="E31" s="73">
        <v>3.9497232873588126E-3</v>
      </c>
      <c r="F31" s="64">
        <f t="shared" si="1"/>
        <v>1293709.3612008109</v>
      </c>
      <c r="G31" s="75">
        <v>3.8935278262394826E-3</v>
      </c>
      <c r="H31" s="64">
        <f t="shared" si="2"/>
        <v>878440.18990306684</v>
      </c>
    </row>
    <row r="32" spans="1:8" ht="11.1" customHeight="1" x14ac:dyDescent="0.15">
      <c r="A32" s="63">
        <v>27</v>
      </c>
      <c r="B32" s="72" t="s">
        <v>34</v>
      </c>
      <c r="C32" s="73">
        <v>3.8086743721405529E-3</v>
      </c>
      <c r="D32" s="64">
        <f t="shared" si="0"/>
        <v>443770.1145016526</v>
      </c>
      <c r="E32" s="73">
        <v>3.8086743721405529E-3</v>
      </c>
      <c r="F32" s="64">
        <f t="shared" si="1"/>
        <v>1247509.5925767401</v>
      </c>
      <c r="G32" s="75">
        <v>4.6104571890959603E-3</v>
      </c>
      <c r="H32" s="64">
        <f t="shared" si="2"/>
        <v>1040190.5596860907</v>
      </c>
    </row>
    <row r="33" spans="1:8" ht="11.1" customHeight="1" x14ac:dyDescent="0.15">
      <c r="A33" s="63">
        <v>28</v>
      </c>
      <c r="B33" s="72" t="s">
        <v>35</v>
      </c>
      <c r="C33" s="73">
        <v>0.30911110678618875</v>
      </c>
      <c r="D33" s="64">
        <f t="shared" si="0"/>
        <v>36016277.016390033</v>
      </c>
      <c r="E33" s="73">
        <v>0.30911110678618875</v>
      </c>
      <c r="F33" s="64">
        <f t="shared" si="1"/>
        <v>101247582.02184077</v>
      </c>
      <c r="G33" s="75">
        <v>0.29593930614398606</v>
      </c>
      <c r="H33" s="64">
        <f t="shared" si="2"/>
        <v>66768491.684311152</v>
      </c>
    </row>
    <row r="34" spans="1:8" ht="11.1" customHeight="1" x14ac:dyDescent="0.15">
      <c r="A34" s="63">
        <v>29</v>
      </c>
      <c r="B34" s="72" t="s">
        <v>36</v>
      </c>
      <c r="C34" s="73">
        <v>7.1427462343632217E-3</v>
      </c>
      <c r="D34" s="64">
        <f t="shared" si="0"/>
        <v>832241.61599778815</v>
      </c>
      <c r="E34" s="73">
        <v>7.1427462343632217E-3</v>
      </c>
      <c r="F34" s="64">
        <f t="shared" si="1"/>
        <v>2339565.8368403763</v>
      </c>
      <c r="G34" s="75">
        <v>7.0471097613429437E-3</v>
      </c>
      <c r="H34" s="64">
        <f t="shared" si="2"/>
        <v>1589937.1247080152</v>
      </c>
    </row>
    <row r="35" spans="1:8" ht="11.1" customHeight="1" x14ac:dyDescent="0.15">
      <c r="A35" s="63">
        <v>30</v>
      </c>
      <c r="B35" s="72" t="s">
        <v>37</v>
      </c>
      <c r="C35" s="73">
        <v>2.2062085270441313E-3</v>
      </c>
      <c r="D35" s="64">
        <f t="shared" si="0"/>
        <v>257057.78835344507</v>
      </c>
      <c r="E35" s="73">
        <v>2.2062085270441313E-3</v>
      </c>
      <c r="F35" s="64">
        <f t="shared" si="1"/>
        <v>722631.03426332667</v>
      </c>
      <c r="G35" s="75">
        <v>2.826269623602416E-3</v>
      </c>
      <c r="H35" s="64">
        <f t="shared" si="2"/>
        <v>637650.20713168255</v>
      </c>
    </row>
    <row r="36" spans="1:8" ht="11.1" customHeight="1" x14ac:dyDescent="0.15">
      <c r="A36" s="63">
        <v>31</v>
      </c>
      <c r="B36" s="72" t="s">
        <v>38</v>
      </c>
      <c r="C36" s="73">
        <v>5.7573755951321349E-3</v>
      </c>
      <c r="D36" s="64">
        <f t="shared" si="0"/>
        <v>670824.27570327383</v>
      </c>
      <c r="E36" s="73">
        <v>5.7573755951321349E-3</v>
      </c>
      <c r="F36" s="64">
        <f t="shared" si="1"/>
        <v>1885795.5764167653</v>
      </c>
      <c r="G36" s="75">
        <v>6.0162975522554752E-3</v>
      </c>
      <c r="H36" s="64">
        <f t="shared" si="2"/>
        <v>1357369.9226444387</v>
      </c>
    </row>
    <row r="37" spans="1:8" ht="11.1" customHeight="1" x14ac:dyDescent="0.15">
      <c r="A37" s="63">
        <v>32</v>
      </c>
      <c r="B37" s="72" t="s">
        <v>39</v>
      </c>
      <c r="C37" s="73">
        <v>5.006469529797471E-3</v>
      </c>
      <c r="D37" s="64">
        <f t="shared" si="0"/>
        <v>583331.97837509157</v>
      </c>
      <c r="E37" s="73">
        <v>5.006469529797471E-3</v>
      </c>
      <c r="F37" s="64">
        <f t="shared" si="1"/>
        <v>1639840.5726282503</v>
      </c>
      <c r="G37" s="75">
        <v>4.8970319319925227E-3</v>
      </c>
      <c r="H37" s="64">
        <f t="shared" si="2"/>
        <v>1104846.2608409524</v>
      </c>
    </row>
    <row r="38" spans="1:8" ht="11.1" customHeight="1" x14ac:dyDescent="0.15">
      <c r="A38" s="63">
        <v>33</v>
      </c>
      <c r="B38" s="72" t="s">
        <v>40</v>
      </c>
      <c r="C38" s="73">
        <v>1.3980901832733504E-2</v>
      </c>
      <c r="D38" s="64">
        <f t="shared" si="0"/>
        <v>1628993.6605059688</v>
      </c>
      <c r="E38" s="73">
        <v>1.3980901832733504E-2</v>
      </c>
      <c r="F38" s="64">
        <f t="shared" si="1"/>
        <v>4579364.746114118</v>
      </c>
      <c r="G38" s="75">
        <v>1.4074486876286856E-2</v>
      </c>
      <c r="H38" s="64">
        <f t="shared" si="2"/>
        <v>3175422.2587218233</v>
      </c>
    </row>
    <row r="39" spans="1:8" ht="11.1" customHeight="1" x14ac:dyDescent="0.15">
      <c r="A39" s="63">
        <v>34</v>
      </c>
      <c r="B39" s="72" t="s">
        <v>41</v>
      </c>
      <c r="C39" s="73">
        <v>4.0553204819000765E-3</v>
      </c>
      <c r="D39" s="64">
        <f t="shared" si="0"/>
        <v>472508.24269922165</v>
      </c>
      <c r="E39" s="73">
        <v>4.0553204819000765E-3</v>
      </c>
      <c r="F39" s="64">
        <f t="shared" si="1"/>
        <v>1328297.1206855846</v>
      </c>
      <c r="G39" s="75">
        <v>4.1445275947034664E-3</v>
      </c>
      <c r="H39" s="64">
        <f t="shared" si="2"/>
        <v>935069.62575535499</v>
      </c>
    </row>
    <row r="40" spans="1:8" ht="11.1" customHeight="1" x14ac:dyDescent="0.15">
      <c r="A40" s="63">
        <v>35</v>
      </c>
      <c r="B40" s="72" t="s">
        <v>42</v>
      </c>
      <c r="C40" s="73">
        <v>0.11257585725671114</v>
      </c>
      <c r="D40" s="64">
        <f t="shared" si="0"/>
        <v>13116847.5389654</v>
      </c>
      <c r="E40" s="73">
        <v>0.11257585725671114</v>
      </c>
      <c r="F40" s="64">
        <f t="shared" si="1"/>
        <v>36873580.69977694</v>
      </c>
      <c r="G40" s="75">
        <v>0.108863057425822</v>
      </c>
      <c r="H40" s="64">
        <f t="shared" si="2"/>
        <v>24561192.087570194</v>
      </c>
    </row>
    <row r="41" spans="1:8" ht="11.1" customHeight="1" x14ac:dyDescent="0.15">
      <c r="A41" s="63">
        <v>36</v>
      </c>
      <c r="B41" s="72" t="s">
        <v>43</v>
      </c>
      <c r="C41" s="73">
        <v>1.0966138329636938E-2</v>
      </c>
      <c r="D41" s="64">
        <f t="shared" si="0"/>
        <v>1277726.5753619426</v>
      </c>
      <c r="E41" s="73">
        <v>1.0966138329636938E-2</v>
      </c>
      <c r="F41" s="64">
        <f t="shared" si="1"/>
        <v>3591896.1357825152</v>
      </c>
      <c r="G41" s="75">
        <v>1.0897329046123914E-2</v>
      </c>
      <c r="H41" s="64">
        <f t="shared" si="2"/>
        <v>2458606.2367914114</v>
      </c>
    </row>
    <row r="42" spans="1:8" ht="11.1" customHeight="1" x14ac:dyDescent="0.15">
      <c r="A42" s="63">
        <v>37</v>
      </c>
      <c r="B42" s="72" t="s">
        <v>44</v>
      </c>
      <c r="C42" s="73">
        <v>3.581353897732787E-2</v>
      </c>
      <c r="D42" s="64">
        <f t="shared" si="0"/>
        <v>4172837.2498660232</v>
      </c>
      <c r="E42" s="73">
        <v>3.581353897732787E-2</v>
      </c>
      <c r="F42" s="64">
        <f t="shared" si="1"/>
        <v>11730520.66229219</v>
      </c>
      <c r="G42" s="75">
        <v>3.4572832716432238E-2</v>
      </c>
      <c r="H42" s="64">
        <f t="shared" si="2"/>
        <v>7800166.6078350237</v>
      </c>
    </row>
    <row r="43" spans="1:8" ht="11.1" customHeight="1" x14ac:dyDescent="0.15">
      <c r="A43" s="63">
        <v>38</v>
      </c>
      <c r="B43" s="72" t="s">
        <v>45</v>
      </c>
      <c r="C43" s="73">
        <v>5.6269355733023991E-3</v>
      </c>
      <c r="D43" s="64">
        <f t="shared" si="0"/>
        <v>655625.97367819236</v>
      </c>
      <c r="E43" s="73">
        <v>5.6269355733023991E-3</v>
      </c>
      <c r="F43" s="64">
        <f t="shared" si="1"/>
        <v>1843070.6903832396</v>
      </c>
      <c r="G43" s="75">
        <v>5.6578800932876958E-3</v>
      </c>
      <c r="H43" s="64">
        <f t="shared" si="2"/>
        <v>1276505.3918715012</v>
      </c>
    </row>
    <row r="44" spans="1:8" ht="11.1" customHeight="1" x14ac:dyDescent="0.15">
      <c r="A44" s="63">
        <v>39</v>
      </c>
      <c r="B44" s="72" t="s">
        <v>46</v>
      </c>
      <c r="C44" s="73">
        <v>5.537179739744969E-3</v>
      </c>
      <c r="D44" s="64">
        <f t="shared" si="0"/>
        <v>645168.01570039173</v>
      </c>
      <c r="E44" s="73">
        <v>5.537179739744969E-3</v>
      </c>
      <c r="F44" s="64">
        <f t="shared" si="1"/>
        <v>1813671.6784404872</v>
      </c>
      <c r="G44" s="75">
        <v>5.5723772072262083E-3</v>
      </c>
      <c r="H44" s="64">
        <f t="shared" si="2"/>
        <v>1257214.6163021235</v>
      </c>
    </row>
    <row r="45" spans="1:8" ht="11.1" customHeight="1" x14ac:dyDescent="0.15">
      <c r="A45" s="63">
        <v>40</v>
      </c>
      <c r="B45" s="72" t="s">
        <v>47</v>
      </c>
      <c r="C45" s="73">
        <v>1.3770735683656273E-2</v>
      </c>
      <c r="D45" s="64">
        <f t="shared" si="0"/>
        <v>1604506.0181066641</v>
      </c>
      <c r="E45" s="73">
        <v>1.3770735683656273E-2</v>
      </c>
      <c r="F45" s="64">
        <f t="shared" si="1"/>
        <v>4510526.021300422</v>
      </c>
      <c r="G45" s="75">
        <v>1.3977568128140723E-2</v>
      </c>
      <c r="H45" s="64">
        <f t="shared" si="2"/>
        <v>3153555.8878298793</v>
      </c>
    </row>
    <row r="46" spans="1:8" ht="11.1" customHeight="1" x14ac:dyDescent="0.15">
      <c r="A46" s="63">
        <v>41</v>
      </c>
      <c r="B46" s="72" t="s">
        <v>48</v>
      </c>
      <c r="C46" s="73">
        <v>7.9603547542302332E-3</v>
      </c>
      <c r="D46" s="64">
        <f t="shared" si="0"/>
        <v>927505.79219854646</v>
      </c>
      <c r="E46" s="73">
        <v>7.9603547542302332E-3</v>
      </c>
      <c r="F46" s="64">
        <f t="shared" si="1"/>
        <v>2607368.8496070779</v>
      </c>
      <c r="G46" s="75">
        <v>7.7991071322446323E-3</v>
      </c>
      <c r="H46" s="64">
        <f t="shared" si="2"/>
        <v>1759599.3803235104</v>
      </c>
    </row>
    <row r="47" spans="1:8" ht="11.1" customHeight="1" x14ac:dyDescent="0.15">
      <c r="A47" s="63">
        <v>42</v>
      </c>
      <c r="B47" s="72" t="s">
        <v>49</v>
      </c>
      <c r="C47" s="73">
        <v>7.4399887002272657E-3</v>
      </c>
      <c r="D47" s="64">
        <f t="shared" si="0"/>
        <v>866875.01077579998</v>
      </c>
      <c r="E47" s="73">
        <v>7.4399887002272657E-3</v>
      </c>
      <c r="F47" s="64">
        <f t="shared" si="1"/>
        <v>2436925.9131438155</v>
      </c>
      <c r="G47" s="75">
        <v>7.284218094982987E-3</v>
      </c>
      <c r="H47" s="64">
        <f t="shared" si="2"/>
        <v>1643432.4376801404</v>
      </c>
    </row>
    <row r="48" spans="1:8" ht="11.1" customHeight="1" x14ac:dyDescent="0.15">
      <c r="A48" s="63">
        <v>43</v>
      </c>
      <c r="B48" s="72" t="s">
        <v>50</v>
      </c>
      <c r="C48" s="73">
        <v>5.294736806480853E-3</v>
      </c>
      <c r="D48" s="64">
        <f t="shared" si="0"/>
        <v>616919.62328288343</v>
      </c>
      <c r="E48" s="73">
        <v>5.294736806480853E-3</v>
      </c>
      <c r="F48" s="64">
        <f t="shared" si="1"/>
        <v>1734260.8768472169</v>
      </c>
      <c r="G48" s="75">
        <v>5.3467115368644978E-3</v>
      </c>
      <c r="H48" s="64">
        <f t="shared" si="2"/>
        <v>1206300.9454170214</v>
      </c>
    </row>
    <row r="49" spans="1:8" ht="11.1" customHeight="1" x14ac:dyDescent="0.15">
      <c r="A49" s="63">
        <v>44</v>
      </c>
      <c r="B49" s="72" t="s">
        <v>51</v>
      </c>
      <c r="C49" s="73">
        <v>3.1471291518524102E-3</v>
      </c>
      <c r="D49" s="64">
        <f t="shared" si="0"/>
        <v>366689.75281394669</v>
      </c>
      <c r="E49" s="73">
        <v>3.1471291518524102E-3</v>
      </c>
      <c r="F49" s="64">
        <f t="shared" si="1"/>
        <v>1030824.2244944789</v>
      </c>
      <c r="G49" s="75">
        <v>4.7550798723827222E-3</v>
      </c>
      <c r="H49" s="64">
        <f t="shared" si="2"/>
        <v>1072819.6772987973</v>
      </c>
    </row>
    <row r="50" spans="1:8" ht="11.1" customHeight="1" x14ac:dyDescent="0.15">
      <c r="A50" s="63">
        <v>45</v>
      </c>
      <c r="B50" s="72" t="s">
        <v>52</v>
      </c>
      <c r="C50" s="73">
        <v>2.9763749720204541E-3</v>
      </c>
      <c r="D50" s="64">
        <f t="shared" si="0"/>
        <v>346794.22105362045</v>
      </c>
      <c r="E50" s="73">
        <v>2.9763749720204541E-3</v>
      </c>
      <c r="F50" s="64">
        <f t="shared" si="1"/>
        <v>974894.66567708412</v>
      </c>
      <c r="G50" s="75">
        <v>3.1425683069257089E-3</v>
      </c>
      <c r="H50" s="64">
        <f t="shared" si="2"/>
        <v>709012.08968254155</v>
      </c>
    </row>
    <row r="51" spans="1:8" ht="11.1" customHeight="1" x14ac:dyDescent="0.15">
      <c r="A51" s="63">
        <v>46</v>
      </c>
      <c r="B51" s="72" t="s">
        <v>53</v>
      </c>
      <c r="C51" s="73">
        <v>5.1830780225749695E-3</v>
      </c>
      <c r="D51" s="64">
        <f t="shared" si="0"/>
        <v>603909.62912809814</v>
      </c>
      <c r="E51" s="73">
        <v>5.1830780225749695E-3</v>
      </c>
      <c r="F51" s="64">
        <f t="shared" si="1"/>
        <v>1697687.6782989367</v>
      </c>
      <c r="G51" s="75">
        <v>5.9521887191525315E-3</v>
      </c>
      <c r="H51" s="64">
        <f t="shared" si="2"/>
        <v>1342905.9768249462</v>
      </c>
    </row>
    <row r="52" spans="1:8" ht="11.1" customHeight="1" x14ac:dyDescent="0.15">
      <c r="A52" s="63">
        <v>47</v>
      </c>
      <c r="B52" s="72" t="s">
        <v>54</v>
      </c>
      <c r="C52" s="73">
        <v>6.1946694722436312E-3</v>
      </c>
      <c r="D52" s="64">
        <f t="shared" si="0"/>
        <v>721775.84965144936</v>
      </c>
      <c r="E52" s="73">
        <v>6.1946694722436312E-3</v>
      </c>
      <c r="F52" s="64">
        <f t="shared" si="1"/>
        <v>2029028.694601418</v>
      </c>
      <c r="G52" s="75">
        <v>6.6670851217881053E-3</v>
      </c>
      <c r="H52" s="64">
        <f t="shared" si="2"/>
        <v>1504197.6792907671</v>
      </c>
    </row>
    <row r="53" spans="1:8" ht="11.1" customHeight="1" x14ac:dyDescent="0.15">
      <c r="A53" s="63">
        <v>48</v>
      </c>
      <c r="B53" s="72" t="s">
        <v>55</v>
      </c>
      <c r="C53" s="73">
        <v>6.4795914891874759E-3</v>
      </c>
      <c r="D53" s="64">
        <f t="shared" si="0"/>
        <v>754973.71949511103</v>
      </c>
      <c r="E53" s="73">
        <v>6.4795914891874759E-3</v>
      </c>
      <c r="F53" s="64">
        <f t="shared" si="1"/>
        <v>2122353.2780506439</v>
      </c>
      <c r="G53" s="75">
        <v>6.5008112899058845E-3</v>
      </c>
      <c r="H53" s="64">
        <f t="shared" si="2"/>
        <v>1466683.7271699728</v>
      </c>
    </row>
    <row r="54" spans="1:8" ht="11.1" customHeight="1" x14ac:dyDescent="0.15">
      <c r="A54" s="63">
        <v>49</v>
      </c>
      <c r="B54" s="72" t="s">
        <v>56</v>
      </c>
      <c r="C54" s="73">
        <v>3.5746353843877062E-3</v>
      </c>
      <c r="D54" s="64">
        <f t="shared" si="0"/>
        <v>416500.91313525685</v>
      </c>
      <c r="E54" s="73">
        <v>3.5746353843877062E-3</v>
      </c>
      <c r="F54" s="64">
        <f t="shared" si="1"/>
        <v>1170851.4554584082</v>
      </c>
      <c r="G54" s="75">
        <v>3.8658865487280862E-3</v>
      </c>
      <c r="H54" s="64">
        <f t="shared" si="2"/>
        <v>872203.88952205074</v>
      </c>
    </row>
    <row r="55" spans="1:8" ht="11.1" customHeight="1" x14ac:dyDescent="0.15">
      <c r="A55" s="63">
        <v>50</v>
      </c>
      <c r="B55" s="72" t="s">
        <v>60</v>
      </c>
      <c r="C55" s="73">
        <v>5.5480748604299071E-3</v>
      </c>
      <c r="D55" s="64">
        <f t="shared" si="0"/>
        <v>646437.46760975698</v>
      </c>
      <c r="E55" s="73">
        <v>5.5480748604299071E-3</v>
      </c>
      <c r="F55" s="64">
        <f t="shared" si="1"/>
        <v>1817240.3131513363</v>
      </c>
      <c r="G55" s="75">
        <v>5.868957359071279E-3</v>
      </c>
      <c r="H55" s="64">
        <f t="shared" si="2"/>
        <v>1324127.6927035556</v>
      </c>
    </row>
    <row r="56" spans="1:8" ht="11.1" customHeight="1" x14ac:dyDescent="0.15">
      <c r="A56" s="63">
        <v>51</v>
      </c>
      <c r="B56" s="72" t="s">
        <v>57</v>
      </c>
      <c r="C56" s="73">
        <v>2.2922091088530524E-3</v>
      </c>
      <c r="D56" s="64">
        <f t="shared" si="0"/>
        <v>267078.20078768115</v>
      </c>
      <c r="E56" s="73">
        <v>2.2922091088530524E-3</v>
      </c>
      <c r="F56" s="64">
        <f t="shared" si="1"/>
        <v>750800.03488952422</v>
      </c>
      <c r="G56" s="75">
        <v>2.6730817190886162E-3</v>
      </c>
      <c r="H56" s="64">
        <f t="shared" si="2"/>
        <v>603088.64293145319</v>
      </c>
    </row>
    <row r="57" spans="1:8" ht="11.1" customHeight="1" x14ac:dyDescent="0.15">
      <c r="A57" s="63">
        <v>52</v>
      </c>
      <c r="B57" s="72" t="s">
        <v>58</v>
      </c>
      <c r="C57" s="73">
        <v>1.3729364864919845E-2</v>
      </c>
      <c r="D57" s="64">
        <f t="shared" si="0"/>
        <v>1599685.670874571</v>
      </c>
      <c r="E57" s="73">
        <v>1.3729364864919845E-2</v>
      </c>
      <c r="F57" s="64">
        <f t="shared" si="1"/>
        <v>4496975.2453128593</v>
      </c>
      <c r="G57" s="75">
        <v>1.3252072615536178E-2</v>
      </c>
      <c r="H57" s="64">
        <f t="shared" si="2"/>
        <v>2989872.8619706053</v>
      </c>
    </row>
    <row r="58" spans="1:8" ht="11.1" customHeight="1" x14ac:dyDescent="0.15">
      <c r="A58" s="63">
        <v>53</v>
      </c>
      <c r="B58" s="72" t="s">
        <v>59</v>
      </c>
      <c r="C58" s="73">
        <v>1.8281428867580617E-2</v>
      </c>
      <c r="D58" s="64">
        <f t="shared" si="0"/>
        <v>2130072.3005260583</v>
      </c>
      <c r="E58" s="73">
        <v>1.8281428867580617E-2</v>
      </c>
      <c r="F58" s="64">
        <f t="shared" si="1"/>
        <v>5987977.8762757722</v>
      </c>
      <c r="G58" s="75">
        <v>2.1631772488907443E-2</v>
      </c>
      <c r="H58" s="64">
        <f t="shared" si="2"/>
        <v>4880462.9583060816</v>
      </c>
    </row>
    <row r="59" spans="1:8" ht="11.1" customHeight="1" x14ac:dyDescent="0.15">
      <c r="A59" s="63">
        <v>54</v>
      </c>
      <c r="B59" s="72" t="s">
        <v>63</v>
      </c>
      <c r="C59" s="73">
        <v>9.5267708235591241E-3</v>
      </c>
      <c r="D59" s="64">
        <f t="shared" si="0"/>
        <v>1110017.7558171726</v>
      </c>
      <c r="E59" s="73">
        <v>9.5267708235591241E-3</v>
      </c>
      <c r="F59" s="64">
        <f t="shared" si="1"/>
        <v>3120439.5092434091</v>
      </c>
      <c r="G59" s="75">
        <v>1.2050099121105917E-2</v>
      </c>
      <c r="H59" s="64">
        <f t="shared" si="2"/>
        <v>2718689.0225769207</v>
      </c>
    </row>
    <row r="60" spans="1:8" ht="11.1" customHeight="1" x14ac:dyDescent="0.15">
      <c r="A60" s="63">
        <v>55</v>
      </c>
      <c r="B60" s="72" t="s">
        <v>61</v>
      </c>
      <c r="C60" s="73">
        <v>3.93974171858883E-3</v>
      </c>
      <c r="D60" s="64">
        <f t="shared" si="0"/>
        <v>459041.50965326553</v>
      </c>
      <c r="E60" s="73">
        <v>3.93974171858883E-3</v>
      </c>
      <c r="F60" s="64">
        <f t="shared" si="1"/>
        <v>1290439.9552152005</v>
      </c>
      <c r="G60" s="75">
        <v>4.7237169113191185E-3</v>
      </c>
      <c r="H60" s="64">
        <f t="shared" si="2"/>
        <v>1065743.7074580363</v>
      </c>
    </row>
    <row r="61" spans="1:8" ht="11.1" customHeight="1" x14ac:dyDescent="0.15">
      <c r="A61" s="63">
        <v>56</v>
      </c>
      <c r="B61" s="72" t="s">
        <v>62</v>
      </c>
      <c r="C61" s="73">
        <v>1.9026906007929074E-2</v>
      </c>
      <c r="D61" s="64">
        <f t="shared" si="0"/>
        <v>2216932.0432099337</v>
      </c>
      <c r="E61" s="73">
        <v>1.9026906007929074E-2</v>
      </c>
      <c r="F61" s="64">
        <f t="shared" si="1"/>
        <v>6232154.6666136412</v>
      </c>
      <c r="G61" s="75">
        <v>1.8504325755230248E-2</v>
      </c>
      <c r="H61" s="64">
        <f t="shared" si="2"/>
        <v>4174862.5297876229</v>
      </c>
    </row>
    <row r="62" spans="1:8" ht="11.1" customHeight="1" x14ac:dyDescent="0.15">
      <c r="A62" s="63">
        <v>57</v>
      </c>
      <c r="B62" s="72" t="s">
        <v>22</v>
      </c>
      <c r="C62" s="73">
        <v>7.4443736699956707E-3</v>
      </c>
      <c r="D62" s="64">
        <f t="shared" si="0"/>
        <v>867385.92831457558</v>
      </c>
      <c r="E62" s="73">
        <v>7.4443736699956707E-3</v>
      </c>
      <c r="F62" s="64">
        <f t="shared" si="1"/>
        <v>2438362.1850102842</v>
      </c>
      <c r="G62" s="75">
        <v>7.6623850389928895E-3</v>
      </c>
      <c r="H62" s="64">
        <f t="shared" si="2"/>
        <v>1728752.758206004</v>
      </c>
    </row>
    <row r="63" spans="1:8" ht="11.1" customHeight="1" x14ac:dyDescent="0.15">
      <c r="A63" s="63">
        <v>58</v>
      </c>
      <c r="B63" s="72" t="s">
        <v>27</v>
      </c>
      <c r="C63" s="73">
        <v>1.1060791469959089E-2</v>
      </c>
      <c r="D63" s="64">
        <f t="shared" si="0"/>
        <v>1288755.1461491834</v>
      </c>
      <c r="E63" s="73">
        <v>1.1060791469959089E-2</v>
      </c>
      <c r="F63" s="64">
        <f t="shared" si="1"/>
        <v>3622899.2326560952</v>
      </c>
      <c r="G63" s="75">
        <v>1.1014232374849451E-2</v>
      </c>
      <c r="H63" s="64">
        <f t="shared" si="2"/>
        <v>2484981.4386312156</v>
      </c>
    </row>
    <row r="64" spans="1:8" s="74" customFormat="1" ht="11.1" customHeight="1" x14ac:dyDescent="0.15">
      <c r="A64" s="65"/>
      <c r="B64" s="65" t="s">
        <v>87</v>
      </c>
      <c r="C64" s="67">
        <f>SUM(C6:C63)</f>
        <v>0.99999999999999978</v>
      </c>
      <c r="D64" s="66">
        <f>+D67</f>
        <v>116515635.40000001</v>
      </c>
      <c r="E64" s="67">
        <f t="shared" ref="E64" si="3">SUM(E6:E63)</f>
        <v>0.99999999999999978</v>
      </c>
      <c r="F64" s="66">
        <f>+F67</f>
        <v>327544303</v>
      </c>
      <c r="G64" s="76">
        <f>SUM(G6:G63)</f>
        <v>1.0000000000000004</v>
      </c>
      <c r="H64" s="66">
        <f>+H67</f>
        <v>225615490.40000001</v>
      </c>
    </row>
    <row r="65" spans="2:8" x14ac:dyDescent="0.15">
      <c r="D65" s="70"/>
      <c r="F65" s="70"/>
      <c r="G65" s="70"/>
      <c r="H65" s="70"/>
    </row>
    <row r="66" spans="2:8" x14ac:dyDescent="0.15">
      <c r="B66" s="80" t="s">
        <v>115</v>
      </c>
      <c r="C66" s="71">
        <v>1</v>
      </c>
      <c r="D66" s="68">
        <v>582578177</v>
      </c>
      <c r="E66" s="71">
        <v>1</v>
      </c>
      <c r="F66" s="68">
        <v>327544303</v>
      </c>
      <c r="G66" s="71">
        <v>1</v>
      </c>
      <c r="H66" s="68">
        <v>1128077452</v>
      </c>
    </row>
    <row r="67" spans="2:8" x14ac:dyDescent="0.15">
      <c r="B67" s="81" t="s">
        <v>116</v>
      </c>
      <c r="C67" s="71">
        <v>0.2</v>
      </c>
      <c r="D67" s="68">
        <f>+D66*20%</f>
        <v>116515635.40000001</v>
      </c>
      <c r="E67" s="71">
        <v>1</v>
      </c>
      <c r="F67" s="68">
        <f>+F66</f>
        <v>327544303</v>
      </c>
      <c r="G67" s="71">
        <v>0.2</v>
      </c>
      <c r="H67" s="68">
        <f>+H66*20%</f>
        <v>225615490.40000001</v>
      </c>
    </row>
    <row r="68" spans="2:8" x14ac:dyDescent="0.15">
      <c r="D68" s="70"/>
      <c r="F68" s="70"/>
      <c r="G68" s="70"/>
      <c r="H68" s="70"/>
    </row>
  </sheetData>
  <mergeCells count="7">
    <mergeCell ref="G4:H4"/>
    <mergeCell ref="A1:H1"/>
    <mergeCell ref="A2:H2"/>
    <mergeCell ref="A3:B3"/>
    <mergeCell ref="A4:B4"/>
    <mergeCell ref="C4:D4"/>
    <mergeCell ref="E4:F4"/>
  </mergeCells>
  <printOptions horizontalCentered="1"/>
  <pageMargins left="0.15748031496062992" right="0.15748031496062992" top="0.15748031496062992" bottom="0.15748031496062992" header="0" footer="0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8"/>
  <sheetViews>
    <sheetView zoomScale="118" zoomScaleNormal="118" workbookViewId="0">
      <selection activeCell="A4" sqref="A4:H67"/>
    </sheetView>
  </sheetViews>
  <sheetFormatPr baseColWidth="10" defaultRowHeight="9" x14ac:dyDescent="0.15"/>
  <cols>
    <col min="1" max="1" width="4.85546875" style="59" customWidth="1"/>
    <col min="2" max="2" width="20.42578125" style="59" bestFit="1" customWidth="1"/>
    <col min="3" max="3" width="11.7109375" style="59" bestFit="1" customWidth="1"/>
    <col min="4" max="4" width="13.85546875" style="59" customWidth="1"/>
    <col min="5" max="5" width="11.7109375" style="59" bestFit="1" customWidth="1"/>
    <col min="6" max="6" width="13.85546875" style="59" customWidth="1"/>
    <col min="7" max="7" width="12.28515625" style="59" customWidth="1"/>
    <col min="8" max="8" width="12.5703125" style="59" customWidth="1"/>
    <col min="9" max="16384" width="11.42578125" style="59"/>
  </cols>
  <sheetData>
    <row r="1" spans="1:12" x14ac:dyDescent="0.15">
      <c r="A1" s="164" t="s">
        <v>118</v>
      </c>
      <c r="B1" s="164"/>
      <c r="C1" s="164"/>
      <c r="D1" s="164"/>
      <c r="E1" s="164"/>
      <c r="F1" s="164"/>
      <c r="G1" s="164"/>
      <c r="H1" s="164"/>
    </row>
    <row r="2" spans="1:12" x14ac:dyDescent="0.15">
      <c r="A2" s="164" t="s">
        <v>147</v>
      </c>
      <c r="B2" s="164"/>
      <c r="C2" s="164"/>
      <c r="D2" s="164"/>
      <c r="E2" s="164"/>
      <c r="F2" s="164"/>
      <c r="G2" s="164"/>
      <c r="H2" s="164"/>
    </row>
    <row r="3" spans="1:12" x14ac:dyDescent="0.15">
      <c r="A3" s="164"/>
      <c r="B3" s="164"/>
    </row>
    <row r="4" spans="1:12" s="69" customFormat="1" ht="33" customHeight="1" x14ac:dyDescent="0.15">
      <c r="A4" s="165" t="s">
        <v>110</v>
      </c>
      <c r="B4" s="166"/>
      <c r="C4" s="167" t="s">
        <v>123</v>
      </c>
      <c r="D4" s="167"/>
      <c r="E4" s="167" t="s">
        <v>122</v>
      </c>
      <c r="F4" s="167"/>
      <c r="G4" s="167" t="s">
        <v>124</v>
      </c>
      <c r="H4" s="167"/>
    </row>
    <row r="5" spans="1:12" s="69" customFormat="1" ht="18" x14ac:dyDescent="0.15">
      <c r="A5" s="60"/>
      <c r="B5" s="61"/>
      <c r="C5" s="62" t="s">
        <v>113</v>
      </c>
      <c r="D5" s="62" t="s">
        <v>114</v>
      </c>
      <c r="E5" s="62" t="s">
        <v>113</v>
      </c>
      <c r="F5" s="62" t="s">
        <v>114</v>
      </c>
      <c r="G5" s="62" t="s">
        <v>113</v>
      </c>
      <c r="H5" s="62" t="s">
        <v>114</v>
      </c>
    </row>
    <row r="6" spans="1:12" ht="11.1" customHeight="1" x14ac:dyDescent="0.15">
      <c r="A6" s="63">
        <v>1</v>
      </c>
      <c r="B6" s="72" t="s">
        <v>6</v>
      </c>
      <c r="C6" s="73">
        <v>6.7937559833879443E-3</v>
      </c>
      <c r="D6" s="64">
        <f>+C6*$D$64</f>
        <v>76187.64165488079</v>
      </c>
      <c r="E6" s="73">
        <v>6.7937559833879443E-3</v>
      </c>
      <c r="F6" s="64">
        <f>+E6*$F$64</f>
        <v>73892.069553127512</v>
      </c>
      <c r="G6" s="73">
        <v>6.7937559833879443E-3</v>
      </c>
      <c r="H6" s="64">
        <f>+G6*$H$64</f>
        <v>348305.64330679376</v>
      </c>
      <c r="J6" s="68"/>
      <c r="L6" s="68"/>
    </row>
    <row r="7" spans="1:12" ht="11.1" customHeight="1" x14ac:dyDescent="0.15">
      <c r="A7" s="63">
        <v>2</v>
      </c>
      <c r="B7" s="72" t="s">
        <v>7</v>
      </c>
      <c r="C7" s="73">
        <v>3.1316260137280627E-3</v>
      </c>
      <c r="D7" s="64">
        <f t="shared" ref="D7:D63" si="0">+C7*$D$64</f>
        <v>35119.189019213874</v>
      </c>
      <c r="E7" s="73">
        <v>3.1316260137280627E-3</v>
      </c>
      <c r="F7" s="64">
        <f t="shared" ref="F7:F63" si="1">+E7*$F$64</f>
        <v>34061.030126280835</v>
      </c>
      <c r="G7" s="73">
        <v>3.1316260137280627E-3</v>
      </c>
      <c r="H7" s="64">
        <f t="shared" ref="H7:H63" si="2">+G7*$H$64</f>
        <v>160553.75200036191</v>
      </c>
      <c r="J7" s="68"/>
      <c r="L7" s="68"/>
    </row>
    <row r="8" spans="1:12" ht="11.1" customHeight="1" x14ac:dyDescent="0.15">
      <c r="A8" s="63">
        <v>3</v>
      </c>
      <c r="B8" s="72" t="s">
        <v>8</v>
      </c>
      <c r="C8" s="73">
        <v>2.0427915523330436E-2</v>
      </c>
      <c r="D8" s="64">
        <f t="shared" si="0"/>
        <v>229086.04775521316</v>
      </c>
      <c r="E8" s="73">
        <v>2.0427915523330436E-2</v>
      </c>
      <c r="F8" s="64">
        <f t="shared" si="1"/>
        <v>222183.56949620674</v>
      </c>
      <c r="G8" s="73">
        <v>2.0427915523330436E-2</v>
      </c>
      <c r="H8" s="64">
        <f t="shared" si="2"/>
        <v>1047308.4807827058</v>
      </c>
      <c r="J8" s="68"/>
      <c r="L8" s="68"/>
    </row>
    <row r="9" spans="1:12" ht="11.1" customHeight="1" x14ac:dyDescent="0.15">
      <c r="A9" s="63">
        <v>4</v>
      </c>
      <c r="B9" s="72" t="s">
        <v>9</v>
      </c>
      <c r="C9" s="73">
        <v>2.0424583554604649E-3</v>
      </c>
      <c r="D9" s="64">
        <f t="shared" si="0"/>
        <v>22904.868185041672</v>
      </c>
      <c r="E9" s="73">
        <v>2.0424583554604649E-3</v>
      </c>
      <c r="F9" s="64">
        <f t="shared" si="1"/>
        <v>22214.732944498373</v>
      </c>
      <c r="G9" s="73">
        <v>2.0424583554604649E-3</v>
      </c>
      <c r="H9" s="64">
        <f t="shared" si="2"/>
        <v>104713.76557614141</v>
      </c>
      <c r="J9" s="68"/>
      <c r="L9" s="68"/>
    </row>
    <row r="10" spans="1:12" ht="11.1" customHeight="1" x14ac:dyDescent="0.15">
      <c r="A10" s="63">
        <v>5</v>
      </c>
      <c r="B10" s="72" t="s">
        <v>10</v>
      </c>
      <c r="C10" s="73">
        <v>1.2413228650289283E-2</v>
      </c>
      <c r="D10" s="64">
        <f t="shared" si="0"/>
        <v>139206.44463840689</v>
      </c>
      <c r="E10" s="73">
        <v>1.2413228650289283E-2</v>
      </c>
      <c r="F10" s="64">
        <f t="shared" si="1"/>
        <v>135012.08419155458</v>
      </c>
      <c r="G10" s="73">
        <v>1.2413228650289283E-2</v>
      </c>
      <c r="H10" s="64">
        <f t="shared" si="2"/>
        <v>636407.54850856715</v>
      </c>
      <c r="J10" s="68"/>
      <c r="L10" s="68"/>
    </row>
    <row r="11" spans="1:12" ht="11.1" customHeight="1" x14ac:dyDescent="0.15">
      <c r="A11" s="63">
        <v>6</v>
      </c>
      <c r="B11" s="72" t="s">
        <v>11</v>
      </c>
      <c r="C11" s="73">
        <v>6.5390897167084266E-3</v>
      </c>
      <c r="D11" s="64">
        <f t="shared" si="0"/>
        <v>73331.721849281632</v>
      </c>
      <c r="E11" s="73">
        <v>6.5390897167084266E-3</v>
      </c>
      <c r="F11" s="64">
        <f t="shared" si="1"/>
        <v>71122.200052908272</v>
      </c>
      <c r="G11" s="73">
        <v>6.5390897167084266E-3</v>
      </c>
      <c r="H11" s="64">
        <f t="shared" si="2"/>
        <v>335249.28713779949</v>
      </c>
      <c r="J11" s="68"/>
      <c r="L11" s="68"/>
    </row>
    <row r="12" spans="1:12" ht="11.1" customHeight="1" x14ac:dyDescent="0.15">
      <c r="A12" s="63">
        <v>7</v>
      </c>
      <c r="B12" s="72" t="s">
        <v>12</v>
      </c>
      <c r="C12" s="73">
        <v>3.6273709257397973E-3</v>
      </c>
      <c r="D12" s="64">
        <f t="shared" si="0"/>
        <v>40678.652120469575</v>
      </c>
      <c r="E12" s="73">
        <v>3.6273709257397973E-3</v>
      </c>
      <c r="F12" s="64">
        <f t="shared" si="1"/>
        <v>39452.983797939283</v>
      </c>
      <c r="G12" s="73">
        <v>3.6273709257397973E-3</v>
      </c>
      <c r="H12" s="64">
        <f t="shared" si="2"/>
        <v>185969.847443962</v>
      </c>
      <c r="J12" s="68"/>
      <c r="L12" s="68"/>
    </row>
    <row r="13" spans="1:12" ht="11.1" customHeight="1" x14ac:dyDescent="0.15">
      <c r="A13" s="63">
        <v>8</v>
      </c>
      <c r="B13" s="72" t="s">
        <v>13</v>
      </c>
      <c r="C13" s="73">
        <v>6.9592398339030385E-3</v>
      </c>
      <c r="D13" s="64">
        <f t="shared" si="0"/>
        <v>78043.43752590449</v>
      </c>
      <c r="E13" s="73">
        <v>6.9592398339030385E-3</v>
      </c>
      <c r="F13" s="64">
        <f t="shared" si="1"/>
        <v>75691.949357771708</v>
      </c>
      <c r="G13" s="73">
        <v>6.9592398339030385E-3</v>
      </c>
      <c r="H13" s="64">
        <f t="shared" si="2"/>
        <v>356789.75123641081</v>
      </c>
      <c r="J13" s="68"/>
      <c r="L13" s="68"/>
    </row>
    <row r="14" spans="1:12" ht="11.1" customHeight="1" x14ac:dyDescent="0.15">
      <c r="A14" s="63">
        <v>9</v>
      </c>
      <c r="B14" s="72" t="s">
        <v>14</v>
      </c>
      <c r="C14" s="73">
        <v>7.7899587036661605E-3</v>
      </c>
      <c r="D14" s="64">
        <f t="shared" si="0"/>
        <v>87359.419983946529</v>
      </c>
      <c r="E14" s="73">
        <v>7.7899587036661605E-3</v>
      </c>
      <c r="F14" s="64">
        <f t="shared" si="1"/>
        <v>84727.236561746482</v>
      </c>
      <c r="G14" s="73">
        <v>7.7899587036661605E-3</v>
      </c>
      <c r="H14" s="64">
        <f t="shared" si="2"/>
        <v>399379.45729112334</v>
      </c>
      <c r="J14" s="68"/>
      <c r="L14" s="68"/>
    </row>
    <row r="15" spans="1:12" ht="11.1" customHeight="1" x14ac:dyDescent="0.15">
      <c r="A15" s="63">
        <v>10</v>
      </c>
      <c r="B15" s="72" t="s">
        <v>15</v>
      </c>
      <c r="C15" s="73">
        <v>2.228946582660062E-3</v>
      </c>
      <c r="D15" s="64">
        <f t="shared" si="0"/>
        <v>24996.214748191491</v>
      </c>
      <c r="E15" s="73">
        <v>2.228946582660062E-3</v>
      </c>
      <c r="F15" s="64">
        <f t="shared" si="1"/>
        <v>24243.066180011519</v>
      </c>
      <c r="G15" s="73">
        <v>2.228946582660062E-3</v>
      </c>
      <c r="H15" s="64">
        <f t="shared" si="2"/>
        <v>114274.73628258517</v>
      </c>
      <c r="J15" s="68"/>
      <c r="L15" s="68"/>
    </row>
    <row r="16" spans="1:12" ht="11.1" customHeight="1" x14ac:dyDescent="0.15">
      <c r="A16" s="63">
        <v>11</v>
      </c>
      <c r="B16" s="72" t="s">
        <v>17</v>
      </c>
      <c r="C16" s="73">
        <v>1.0960954588434674E-2</v>
      </c>
      <c r="D16" s="64">
        <f t="shared" si="0"/>
        <v>122920.11700464929</v>
      </c>
      <c r="E16" s="73">
        <v>1.0960954588434674E-2</v>
      </c>
      <c r="F16" s="64">
        <f t="shared" si="1"/>
        <v>119216.47183056291</v>
      </c>
      <c r="G16" s="73">
        <v>1.0960954588434674E-2</v>
      </c>
      <c r="H16" s="64">
        <f t="shared" si="2"/>
        <v>561951.64332019933</v>
      </c>
      <c r="J16" s="68"/>
      <c r="L16" s="68"/>
    </row>
    <row r="17" spans="1:12" ht="11.1" customHeight="1" x14ac:dyDescent="0.15">
      <c r="A17" s="63">
        <v>12</v>
      </c>
      <c r="B17" s="72" t="s">
        <v>18</v>
      </c>
      <c r="C17" s="73">
        <v>1.6846063350031828E-2</v>
      </c>
      <c r="D17" s="64">
        <f t="shared" si="0"/>
        <v>188917.85942061499</v>
      </c>
      <c r="E17" s="73">
        <v>1.6846063350031828E-2</v>
      </c>
      <c r="F17" s="64">
        <f t="shared" si="1"/>
        <v>183225.66895259399</v>
      </c>
      <c r="G17" s="73">
        <v>1.6846063350031828E-2</v>
      </c>
      <c r="H17" s="64">
        <f t="shared" si="2"/>
        <v>863672.31126157742</v>
      </c>
      <c r="J17" s="68"/>
      <c r="L17" s="68"/>
    </row>
    <row r="18" spans="1:12" ht="11.1" customHeight="1" x14ac:dyDescent="0.15">
      <c r="A18" s="63">
        <v>13</v>
      </c>
      <c r="B18" s="72" t="s">
        <v>19</v>
      </c>
      <c r="C18" s="73">
        <v>6.2391657577406799E-2</v>
      </c>
      <c r="D18" s="64">
        <f t="shared" si="0"/>
        <v>699682.65880974592</v>
      </c>
      <c r="E18" s="73">
        <v>6.2391657577406799E-2</v>
      </c>
      <c r="F18" s="64">
        <f t="shared" si="1"/>
        <v>678600.86710762256</v>
      </c>
      <c r="G18" s="73">
        <v>6.2391657577406799E-2</v>
      </c>
      <c r="H18" s="64">
        <f t="shared" si="2"/>
        <v>3198726.3720706613</v>
      </c>
      <c r="J18" s="68"/>
      <c r="L18" s="68"/>
    </row>
    <row r="19" spans="1:12" ht="11.1" customHeight="1" x14ac:dyDescent="0.15">
      <c r="A19" s="63">
        <v>14</v>
      </c>
      <c r="B19" s="72" t="s">
        <v>20</v>
      </c>
      <c r="C19" s="73">
        <v>5.9617057239811123E-3</v>
      </c>
      <c r="D19" s="64">
        <f t="shared" si="0"/>
        <v>66856.728510878573</v>
      </c>
      <c r="E19" s="73">
        <v>5.9617057239811123E-3</v>
      </c>
      <c r="F19" s="64">
        <f t="shared" si="1"/>
        <v>64842.301532297402</v>
      </c>
      <c r="G19" s="73">
        <v>5.9617057239811123E-3</v>
      </c>
      <c r="H19" s="64">
        <f t="shared" si="2"/>
        <v>305647.67890905595</v>
      </c>
      <c r="J19" s="68"/>
      <c r="L19" s="68"/>
    </row>
    <row r="20" spans="1:12" ht="11.1" customHeight="1" x14ac:dyDescent="0.15">
      <c r="A20" s="63">
        <v>15</v>
      </c>
      <c r="B20" s="72" t="s">
        <v>16</v>
      </c>
      <c r="C20" s="73">
        <v>7.7250541038060743E-3</v>
      </c>
      <c r="D20" s="64">
        <f t="shared" si="0"/>
        <v>86631.556279688535</v>
      </c>
      <c r="E20" s="73">
        <v>7.7250541038060743E-3</v>
      </c>
      <c r="F20" s="64">
        <f t="shared" si="1"/>
        <v>84021.303758315451</v>
      </c>
      <c r="G20" s="73">
        <v>7.7250541038060743E-3</v>
      </c>
      <c r="H20" s="64">
        <f t="shared" si="2"/>
        <v>396051.8961507004</v>
      </c>
      <c r="J20" s="68"/>
      <c r="L20" s="68"/>
    </row>
    <row r="21" spans="1:12" ht="11.1" customHeight="1" x14ac:dyDescent="0.15">
      <c r="A21" s="63">
        <v>16</v>
      </c>
      <c r="B21" s="72" t="s">
        <v>21</v>
      </c>
      <c r="C21" s="73">
        <v>1.4658075713368624E-2</v>
      </c>
      <c r="D21" s="64">
        <f t="shared" si="0"/>
        <v>164380.9731363543</v>
      </c>
      <c r="E21" s="73">
        <v>1.4658075713368624E-2</v>
      </c>
      <c r="F21" s="64">
        <f t="shared" si="1"/>
        <v>159428.091438031</v>
      </c>
      <c r="G21" s="73">
        <v>1.4658075713368624E-2</v>
      </c>
      <c r="H21" s="64">
        <f t="shared" si="2"/>
        <v>751497.47848884563</v>
      </c>
      <c r="J21" s="68"/>
      <c r="L21" s="68"/>
    </row>
    <row r="22" spans="1:12" ht="11.1" customHeight="1" x14ac:dyDescent="0.15">
      <c r="A22" s="63">
        <v>17</v>
      </c>
      <c r="B22" s="72" t="s">
        <v>23</v>
      </c>
      <c r="C22" s="73">
        <v>9.4561738382700055E-3</v>
      </c>
      <c r="D22" s="64">
        <f t="shared" si="0"/>
        <v>106044.96033975884</v>
      </c>
      <c r="E22" s="73">
        <v>9.4561738382700055E-3</v>
      </c>
      <c r="F22" s="64">
        <f t="shared" si="1"/>
        <v>102849.77215438089</v>
      </c>
      <c r="G22" s="73">
        <v>9.4561738382700055E-3</v>
      </c>
      <c r="H22" s="64">
        <f t="shared" si="2"/>
        <v>484803.79925524187</v>
      </c>
      <c r="J22" s="68"/>
      <c r="L22" s="68"/>
    </row>
    <row r="23" spans="1:12" ht="11.1" customHeight="1" x14ac:dyDescent="0.15">
      <c r="A23" s="63">
        <v>18</v>
      </c>
      <c r="B23" s="72" t="s">
        <v>24</v>
      </c>
      <c r="C23" s="73">
        <v>5.8650444183537308E-3</v>
      </c>
      <c r="D23" s="64">
        <f t="shared" si="0"/>
        <v>65772.733599515952</v>
      </c>
      <c r="E23" s="73">
        <v>5.8650444183537308E-3</v>
      </c>
      <c r="F23" s="64">
        <f t="shared" si="1"/>
        <v>63790.967934802968</v>
      </c>
      <c r="G23" s="73">
        <v>5.8650444183537308E-3</v>
      </c>
      <c r="H23" s="64">
        <f t="shared" si="2"/>
        <v>300691.9992641373</v>
      </c>
      <c r="J23" s="68"/>
      <c r="L23" s="68"/>
    </row>
    <row r="24" spans="1:12" ht="11.1" customHeight="1" x14ac:dyDescent="0.15">
      <c r="A24" s="63">
        <v>19</v>
      </c>
      <c r="B24" s="72" t="s">
        <v>25</v>
      </c>
      <c r="C24" s="73">
        <v>2.3912999676742397E-3</v>
      </c>
      <c r="D24" s="64">
        <f t="shared" si="0"/>
        <v>26816.904444607211</v>
      </c>
      <c r="E24" s="73">
        <v>2.3912999676742397E-3</v>
      </c>
      <c r="F24" s="64">
        <f t="shared" si="1"/>
        <v>26008.897576809904</v>
      </c>
      <c r="G24" s="73">
        <v>2.3912999676742397E-3</v>
      </c>
      <c r="H24" s="64">
        <f t="shared" si="2"/>
        <v>122598.34995794694</v>
      </c>
      <c r="J24" s="68"/>
      <c r="L24" s="68"/>
    </row>
    <row r="25" spans="1:12" ht="11.1" customHeight="1" x14ac:dyDescent="0.15">
      <c r="A25" s="63">
        <v>20</v>
      </c>
      <c r="B25" s="72" t="s">
        <v>26</v>
      </c>
      <c r="C25" s="73">
        <v>3.4933304936973691E-2</v>
      </c>
      <c r="D25" s="64">
        <f t="shared" si="0"/>
        <v>391754.74139293213</v>
      </c>
      <c r="E25" s="73">
        <v>3.4933304936973691E-2</v>
      </c>
      <c r="F25" s="64">
        <f t="shared" si="1"/>
        <v>379950.97328123637</v>
      </c>
      <c r="G25" s="73">
        <v>3.4933304936973691E-2</v>
      </c>
      <c r="H25" s="64">
        <f t="shared" si="2"/>
        <v>1790977.9625080503</v>
      </c>
      <c r="J25" s="68"/>
      <c r="L25" s="68"/>
    </row>
    <row r="26" spans="1:12" ht="11.1" customHeight="1" x14ac:dyDescent="0.15">
      <c r="A26" s="63">
        <v>21</v>
      </c>
      <c r="B26" s="72" t="s">
        <v>28</v>
      </c>
      <c r="C26" s="73">
        <v>2.0426549627729402E-2</v>
      </c>
      <c r="D26" s="64">
        <f t="shared" si="0"/>
        <v>229070.73010694262</v>
      </c>
      <c r="E26" s="73">
        <v>2.0426549627729402E-2</v>
      </c>
      <c r="F26" s="64">
        <f t="shared" si="1"/>
        <v>222168.71337641074</v>
      </c>
      <c r="G26" s="73">
        <v>2.0426549627729402E-2</v>
      </c>
      <c r="H26" s="64">
        <f t="shared" si="2"/>
        <v>1047238.4533711869</v>
      </c>
      <c r="J26" s="68"/>
      <c r="L26" s="68"/>
    </row>
    <row r="27" spans="1:12" ht="11.1" customHeight="1" x14ac:dyDescent="0.15">
      <c r="A27" s="63">
        <v>22</v>
      </c>
      <c r="B27" s="72" t="s">
        <v>29</v>
      </c>
      <c r="C27" s="73">
        <v>6.7525437224866414E-3</v>
      </c>
      <c r="D27" s="64">
        <f t="shared" si="0"/>
        <v>75725.472425810221</v>
      </c>
      <c r="E27" s="73">
        <v>6.7525437224866414E-3</v>
      </c>
      <c r="F27" s="64">
        <f t="shared" si="1"/>
        <v>73443.825716226842</v>
      </c>
      <c r="G27" s="73">
        <v>6.7525437224866414E-3</v>
      </c>
      <c r="H27" s="64">
        <f t="shared" si="2"/>
        <v>346192.75272307906</v>
      </c>
      <c r="J27" s="68"/>
      <c r="L27" s="68"/>
    </row>
    <row r="28" spans="1:12" ht="11.1" customHeight="1" x14ac:dyDescent="0.15">
      <c r="A28" s="63">
        <v>23</v>
      </c>
      <c r="B28" s="72" t="s">
        <v>30</v>
      </c>
      <c r="C28" s="73">
        <v>5.6823402359141417E-3</v>
      </c>
      <c r="D28" s="64">
        <f t="shared" si="0"/>
        <v>63723.822685642685</v>
      </c>
      <c r="E28" s="73">
        <v>5.6823402359141417E-3</v>
      </c>
      <c r="F28" s="64">
        <f t="shared" si="1"/>
        <v>61803.791741032612</v>
      </c>
      <c r="G28" s="73">
        <v>5.6823402359141417E-3</v>
      </c>
      <c r="H28" s="64">
        <f t="shared" si="2"/>
        <v>291325.03083679499</v>
      </c>
      <c r="J28" s="68"/>
      <c r="L28" s="68"/>
    </row>
    <row r="29" spans="1:12" ht="11.1" customHeight="1" x14ac:dyDescent="0.15">
      <c r="A29" s="63">
        <v>24</v>
      </c>
      <c r="B29" s="72" t="s">
        <v>31</v>
      </c>
      <c r="C29" s="73">
        <v>3.4747881326922955E-2</v>
      </c>
      <c r="D29" s="64">
        <f t="shared" si="0"/>
        <v>389675.3338323069</v>
      </c>
      <c r="E29" s="73">
        <v>3.4747881326922955E-2</v>
      </c>
      <c r="F29" s="64">
        <f t="shared" si="1"/>
        <v>377934.21932007506</v>
      </c>
      <c r="G29" s="73">
        <v>3.4747881326922955E-2</v>
      </c>
      <c r="H29" s="64">
        <f t="shared" si="2"/>
        <v>1781471.5731203668</v>
      </c>
      <c r="J29" s="68"/>
      <c r="L29" s="68"/>
    </row>
    <row r="30" spans="1:12" ht="11.1" customHeight="1" x14ac:dyDescent="0.15">
      <c r="A30" s="63">
        <v>25</v>
      </c>
      <c r="B30" s="72" t="s">
        <v>32</v>
      </c>
      <c r="C30" s="73">
        <v>1.0838628227713903E-2</v>
      </c>
      <c r="D30" s="64">
        <f t="shared" si="0"/>
        <v>121548.30486445343</v>
      </c>
      <c r="E30" s="73">
        <v>1.0838628227713903E-2</v>
      </c>
      <c r="F30" s="64">
        <f t="shared" si="1"/>
        <v>117885.99308262697</v>
      </c>
      <c r="G30" s="73">
        <v>1.0838628227713903E-2</v>
      </c>
      <c r="H30" s="64">
        <f t="shared" si="2"/>
        <v>555680.15493168344</v>
      </c>
      <c r="J30" s="68"/>
      <c r="L30" s="68"/>
    </row>
    <row r="31" spans="1:12" ht="11.1" customHeight="1" x14ac:dyDescent="0.15">
      <c r="A31" s="63">
        <v>26</v>
      </c>
      <c r="B31" s="72" t="s">
        <v>33</v>
      </c>
      <c r="C31" s="73">
        <v>3.9497232873588126E-3</v>
      </c>
      <c r="D31" s="64">
        <f t="shared" si="0"/>
        <v>44293.628324161065</v>
      </c>
      <c r="E31" s="73">
        <v>3.9497232873588126E-3</v>
      </c>
      <c r="F31" s="64">
        <f t="shared" si="1"/>
        <v>42959.038943812928</v>
      </c>
      <c r="G31" s="73">
        <v>3.9497232873588126E-3</v>
      </c>
      <c r="H31" s="64">
        <f t="shared" si="2"/>
        <v>202496.36781939422</v>
      </c>
      <c r="J31" s="68"/>
      <c r="L31" s="68"/>
    </row>
    <row r="32" spans="1:12" ht="11.1" customHeight="1" x14ac:dyDescent="0.15">
      <c r="A32" s="63">
        <v>27</v>
      </c>
      <c r="B32" s="72" t="s">
        <v>34</v>
      </c>
      <c r="C32" s="73">
        <v>3.8086743721405529E-3</v>
      </c>
      <c r="D32" s="64">
        <f t="shared" si="0"/>
        <v>42711.854672776622</v>
      </c>
      <c r="E32" s="73">
        <v>3.8086743721405529E-3</v>
      </c>
      <c r="F32" s="64">
        <f t="shared" si="1"/>
        <v>41424.924931006819</v>
      </c>
      <c r="G32" s="73">
        <v>3.8086743721405529E-3</v>
      </c>
      <c r="H32" s="64">
        <f t="shared" si="2"/>
        <v>195265.00224298122</v>
      </c>
      <c r="J32" s="68"/>
      <c r="L32" s="68"/>
    </row>
    <row r="33" spans="1:12" ht="11.1" customHeight="1" x14ac:dyDescent="0.15">
      <c r="A33" s="63">
        <v>28</v>
      </c>
      <c r="B33" s="72" t="s">
        <v>35</v>
      </c>
      <c r="C33" s="73">
        <v>0.30911110678618875</v>
      </c>
      <c r="D33" s="64">
        <f t="shared" si="0"/>
        <v>3466483.97336542</v>
      </c>
      <c r="E33" s="73">
        <v>0.30911110678618875</v>
      </c>
      <c r="F33" s="64">
        <f t="shared" si="1"/>
        <v>3362037.0614045649</v>
      </c>
      <c r="G33" s="73">
        <v>0.30911110678618875</v>
      </c>
      <c r="H33" s="64">
        <f t="shared" si="2"/>
        <v>15847661.170889964</v>
      </c>
      <c r="J33" s="68"/>
      <c r="L33" s="68"/>
    </row>
    <row r="34" spans="1:12" ht="11.1" customHeight="1" x14ac:dyDescent="0.15">
      <c r="A34" s="63">
        <v>29</v>
      </c>
      <c r="B34" s="72" t="s">
        <v>36</v>
      </c>
      <c r="C34" s="73">
        <v>7.1427462343632217E-3</v>
      </c>
      <c r="D34" s="64">
        <f t="shared" si="0"/>
        <v>80101.344803384505</v>
      </c>
      <c r="E34" s="73">
        <v>7.1427462343632217E-3</v>
      </c>
      <c r="F34" s="64">
        <f t="shared" si="1"/>
        <v>77687.850850172079</v>
      </c>
      <c r="G34" s="73">
        <v>7.1427462343632217E-3</v>
      </c>
      <c r="H34" s="64">
        <f t="shared" si="2"/>
        <v>366197.84817417042</v>
      </c>
      <c r="J34" s="68"/>
      <c r="L34" s="68"/>
    </row>
    <row r="35" spans="1:12" ht="11.1" customHeight="1" x14ac:dyDescent="0.15">
      <c r="A35" s="63">
        <v>30</v>
      </c>
      <c r="B35" s="72" t="s">
        <v>37</v>
      </c>
      <c r="C35" s="73">
        <v>2.2062085270441313E-3</v>
      </c>
      <c r="D35" s="64">
        <f t="shared" si="0"/>
        <v>24741.22195224309</v>
      </c>
      <c r="E35" s="73">
        <v>2.2062085270441313E-3</v>
      </c>
      <c r="F35" s="64">
        <f t="shared" si="1"/>
        <v>23995.756445722629</v>
      </c>
      <c r="G35" s="73">
        <v>2.2062085270441313E-3</v>
      </c>
      <c r="H35" s="64">
        <f t="shared" si="2"/>
        <v>113108.99039647772</v>
      </c>
      <c r="J35" s="68"/>
      <c r="L35" s="68"/>
    </row>
    <row r="36" spans="1:12" ht="11.1" customHeight="1" x14ac:dyDescent="0.15">
      <c r="A36" s="63">
        <v>31</v>
      </c>
      <c r="B36" s="72" t="s">
        <v>38</v>
      </c>
      <c r="C36" s="73">
        <v>5.7573755951321349E-3</v>
      </c>
      <c r="D36" s="64">
        <f t="shared" si="0"/>
        <v>64565.296396727441</v>
      </c>
      <c r="E36" s="73">
        <v>5.7573755951321349E-3</v>
      </c>
      <c r="F36" s="64">
        <f t="shared" si="1"/>
        <v>62619.911424435624</v>
      </c>
      <c r="G36" s="73">
        <v>5.7573755951321349E-3</v>
      </c>
      <c r="H36" s="64">
        <f t="shared" si="2"/>
        <v>295171.98076067877</v>
      </c>
      <c r="J36" s="68"/>
      <c r="L36" s="68"/>
    </row>
    <row r="37" spans="1:12" ht="11.1" customHeight="1" x14ac:dyDescent="0.15">
      <c r="A37" s="63">
        <v>32</v>
      </c>
      <c r="B37" s="72" t="s">
        <v>39</v>
      </c>
      <c r="C37" s="73">
        <v>5.006469529797471E-3</v>
      </c>
      <c r="D37" s="64">
        <f t="shared" si="0"/>
        <v>56144.363651706437</v>
      </c>
      <c r="E37" s="73">
        <v>5.006469529797471E-3</v>
      </c>
      <c r="F37" s="64">
        <f t="shared" si="1"/>
        <v>54452.705633817241</v>
      </c>
      <c r="G37" s="73">
        <v>5.006469529797471E-3</v>
      </c>
      <c r="H37" s="64">
        <f t="shared" si="2"/>
        <v>256674.15705478011</v>
      </c>
      <c r="J37" s="68"/>
      <c r="L37" s="68"/>
    </row>
    <row r="38" spans="1:12" ht="11.1" customHeight="1" x14ac:dyDescent="0.15">
      <c r="A38" s="63">
        <v>33</v>
      </c>
      <c r="B38" s="72" t="s">
        <v>40</v>
      </c>
      <c r="C38" s="73">
        <v>1.3980901832733504E-2</v>
      </c>
      <c r="D38" s="64">
        <f t="shared" si="0"/>
        <v>156786.89983109769</v>
      </c>
      <c r="E38" s="73">
        <v>1.3980901832733504E-2</v>
      </c>
      <c r="F38" s="64">
        <f t="shared" si="1"/>
        <v>152062.8313948673</v>
      </c>
      <c r="G38" s="73">
        <v>1.3980901832733504E-2</v>
      </c>
      <c r="H38" s="64">
        <f t="shared" si="2"/>
        <v>716779.79291080823</v>
      </c>
      <c r="J38" s="68"/>
      <c r="L38" s="68"/>
    </row>
    <row r="39" spans="1:12" ht="11.1" customHeight="1" x14ac:dyDescent="0.15">
      <c r="A39" s="63">
        <v>34</v>
      </c>
      <c r="B39" s="72" t="s">
        <v>41</v>
      </c>
      <c r="C39" s="73">
        <v>4.0553204819000765E-3</v>
      </c>
      <c r="D39" s="64">
        <f t="shared" si="0"/>
        <v>45477.833532170102</v>
      </c>
      <c r="E39" s="73">
        <v>4.0553204819000765E-3</v>
      </c>
      <c r="F39" s="64">
        <f t="shared" si="1"/>
        <v>44107.563451130765</v>
      </c>
      <c r="G39" s="73">
        <v>4.0553204819000765E-3</v>
      </c>
      <c r="H39" s="64">
        <f t="shared" si="2"/>
        <v>207910.17703862759</v>
      </c>
      <c r="J39" s="68"/>
      <c r="L39" s="68"/>
    </row>
    <row r="40" spans="1:12" ht="11.1" customHeight="1" x14ac:dyDescent="0.15">
      <c r="A40" s="63">
        <v>35</v>
      </c>
      <c r="B40" s="72" t="s">
        <v>42</v>
      </c>
      <c r="C40" s="73">
        <v>0.11257585725671114</v>
      </c>
      <c r="D40" s="64">
        <f t="shared" si="0"/>
        <v>1262466.4607674286</v>
      </c>
      <c r="E40" s="73">
        <v>0.11257585725671114</v>
      </c>
      <c r="F40" s="64">
        <f t="shared" si="1"/>
        <v>1224427.7090251865</v>
      </c>
      <c r="G40" s="73">
        <v>0.11257585725671114</v>
      </c>
      <c r="H40" s="64">
        <f t="shared" si="2"/>
        <v>5771594.7523712376</v>
      </c>
      <c r="J40" s="68"/>
      <c r="L40" s="68"/>
    </row>
    <row r="41" spans="1:12" ht="11.1" customHeight="1" x14ac:dyDescent="0.15">
      <c r="A41" s="63">
        <v>36</v>
      </c>
      <c r="B41" s="72" t="s">
        <v>43</v>
      </c>
      <c r="C41" s="73">
        <v>1.0966138329636938E-2</v>
      </c>
      <c r="D41" s="64">
        <f t="shared" si="0"/>
        <v>122978.24935707929</v>
      </c>
      <c r="E41" s="73">
        <v>1.0966138329636938E-2</v>
      </c>
      <c r="F41" s="64">
        <f t="shared" si="1"/>
        <v>119272.85262586961</v>
      </c>
      <c r="G41" s="73">
        <v>1.0966138329636938E-2</v>
      </c>
      <c r="H41" s="64">
        <f t="shared" si="2"/>
        <v>562217.40592907206</v>
      </c>
      <c r="J41" s="68"/>
      <c r="L41" s="68"/>
    </row>
    <row r="42" spans="1:12" ht="11.1" customHeight="1" x14ac:dyDescent="0.15">
      <c r="A42" s="63">
        <v>37</v>
      </c>
      <c r="B42" s="72" t="s">
        <v>44</v>
      </c>
      <c r="C42" s="73">
        <v>3.581353897732787E-2</v>
      </c>
      <c r="D42" s="64">
        <f t="shared" si="0"/>
        <v>401626.00491828012</v>
      </c>
      <c r="E42" s="73">
        <v>3.581353897732787E-2</v>
      </c>
      <c r="F42" s="64">
        <f t="shared" si="1"/>
        <v>389524.81065365928</v>
      </c>
      <c r="G42" s="73">
        <v>3.581353897732787E-2</v>
      </c>
      <c r="H42" s="64">
        <f t="shared" si="2"/>
        <v>1836106.2368287314</v>
      </c>
      <c r="J42" s="68"/>
      <c r="L42" s="68"/>
    </row>
    <row r="43" spans="1:12" ht="11.1" customHeight="1" x14ac:dyDescent="0.15">
      <c r="A43" s="63">
        <v>38</v>
      </c>
      <c r="B43" s="72" t="s">
        <v>45</v>
      </c>
      <c r="C43" s="73">
        <v>5.6269355733023991E-3</v>
      </c>
      <c r="D43" s="64">
        <f t="shared" si="0"/>
        <v>63102.494720464871</v>
      </c>
      <c r="E43" s="73">
        <v>5.6269355733023991E-3</v>
      </c>
      <c r="F43" s="64">
        <f t="shared" si="1"/>
        <v>61201.1847010852</v>
      </c>
      <c r="G43" s="73">
        <v>5.6269355733023991E-3</v>
      </c>
      <c r="H43" s="64">
        <f t="shared" si="2"/>
        <v>288484.51717978908</v>
      </c>
      <c r="J43" s="68"/>
      <c r="L43" s="68"/>
    </row>
    <row r="44" spans="1:12" ht="11.1" customHeight="1" x14ac:dyDescent="0.15">
      <c r="A44" s="63">
        <v>39</v>
      </c>
      <c r="B44" s="72" t="s">
        <v>46</v>
      </c>
      <c r="C44" s="73">
        <v>5.537179739744969E-3</v>
      </c>
      <c r="D44" s="64">
        <f t="shared" si="0"/>
        <v>62095.940275437766</v>
      </c>
      <c r="E44" s="73">
        <v>5.537179739744969E-3</v>
      </c>
      <c r="F44" s="64">
        <f t="shared" si="1"/>
        <v>60224.958249584481</v>
      </c>
      <c r="G44" s="73">
        <v>5.537179739744969E-3</v>
      </c>
      <c r="H44" s="64">
        <f t="shared" si="2"/>
        <v>283882.87069378031</v>
      </c>
      <c r="J44" s="68"/>
      <c r="L44" s="68"/>
    </row>
    <row r="45" spans="1:12" ht="11.1" customHeight="1" x14ac:dyDescent="0.15">
      <c r="A45" s="63">
        <v>40</v>
      </c>
      <c r="B45" s="72" t="s">
        <v>47</v>
      </c>
      <c r="C45" s="73">
        <v>1.3770735683656273E-2</v>
      </c>
      <c r="D45" s="64">
        <f t="shared" si="0"/>
        <v>154430.0204711332</v>
      </c>
      <c r="E45" s="73">
        <v>1.3770735683656273E-2</v>
      </c>
      <c r="F45" s="64">
        <f t="shared" si="1"/>
        <v>149776.96599974559</v>
      </c>
      <c r="G45" s="73">
        <v>1.3770735683656273E-2</v>
      </c>
      <c r="H45" s="64">
        <f t="shared" si="2"/>
        <v>706004.89078970614</v>
      </c>
      <c r="J45" s="68"/>
      <c r="L45" s="68"/>
    </row>
    <row r="46" spans="1:12" ht="11.1" customHeight="1" x14ac:dyDescent="0.15">
      <c r="A46" s="63">
        <v>41</v>
      </c>
      <c r="B46" s="72" t="s">
        <v>48</v>
      </c>
      <c r="C46" s="73">
        <v>7.9603547542302332E-3</v>
      </c>
      <c r="D46" s="64">
        <f t="shared" si="0"/>
        <v>89270.303046500776</v>
      </c>
      <c r="E46" s="73">
        <v>7.9603547542302332E-3</v>
      </c>
      <c r="F46" s="64">
        <f t="shared" si="1"/>
        <v>86580.543753032995</v>
      </c>
      <c r="G46" s="73">
        <v>7.9603547542302332E-3</v>
      </c>
      <c r="H46" s="64">
        <f t="shared" si="2"/>
        <v>408115.40632340801</v>
      </c>
      <c r="J46" s="68"/>
      <c r="L46" s="68"/>
    </row>
    <row r="47" spans="1:12" ht="11.1" customHeight="1" x14ac:dyDescent="0.15">
      <c r="A47" s="63">
        <v>42</v>
      </c>
      <c r="B47" s="72" t="s">
        <v>49</v>
      </c>
      <c r="C47" s="73">
        <v>7.4399887002272657E-3</v>
      </c>
      <c r="D47" s="64">
        <f t="shared" si="0"/>
        <v>83434.729536253522</v>
      </c>
      <c r="E47" s="73">
        <v>7.4399887002272657E-3</v>
      </c>
      <c r="F47" s="64">
        <f t="shared" si="1"/>
        <v>80920.799018383448</v>
      </c>
      <c r="G47" s="73">
        <v>7.4399887002272657E-3</v>
      </c>
      <c r="H47" s="64">
        <f t="shared" si="2"/>
        <v>381437.02198966034</v>
      </c>
      <c r="J47" s="68"/>
      <c r="L47" s="68"/>
    </row>
    <row r="48" spans="1:12" ht="11.1" customHeight="1" x14ac:dyDescent="0.15">
      <c r="A48" s="63">
        <v>43</v>
      </c>
      <c r="B48" s="72" t="s">
        <v>50</v>
      </c>
      <c r="C48" s="73">
        <v>5.294736806480853E-3</v>
      </c>
      <c r="D48" s="64">
        <f t="shared" si="0"/>
        <v>59377.097360494954</v>
      </c>
      <c r="E48" s="73">
        <v>5.294736806480853E-3</v>
      </c>
      <c r="F48" s="64">
        <f t="shared" si="1"/>
        <v>57588.035444111192</v>
      </c>
      <c r="G48" s="73">
        <v>5.294736806480853E-3</v>
      </c>
      <c r="H48" s="64">
        <f t="shared" si="2"/>
        <v>271453.18643043225</v>
      </c>
      <c r="J48" s="68"/>
      <c r="L48" s="68"/>
    </row>
    <row r="49" spans="1:12" ht="11.1" customHeight="1" x14ac:dyDescent="0.15">
      <c r="A49" s="63">
        <v>44</v>
      </c>
      <c r="B49" s="72" t="s">
        <v>51</v>
      </c>
      <c r="C49" s="73">
        <v>3.1471291518524102E-3</v>
      </c>
      <c r="D49" s="64">
        <f t="shared" si="0"/>
        <v>35293.046828477563</v>
      </c>
      <c r="E49" s="73">
        <v>3.1471291518524102E-3</v>
      </c>
      <c r="F49" s="64">
        <f t="shared" si="1"/>
        <v>34229.649511989883</v>
      </c>
      <c r="G49" s="73">
        <v>3.1471291518524102E-3</v>
      </c>
      <c r="H49" s="64">
        <f t="shared" si="2"/>
        <v>161348.57455667373</v>
      </c>
      <c r="J49" s="68"/>
      <c r="L49" s="68"/>
    </row>
    <row r="50" spans="1:12" ht="11.1" customHeight="1" x14ac:dyDescent="0.15">
      <c r="A50" s="63">
        <v>45</v>
      </c>
      <c r="B50" s="72" t="s">
        <v>52</v>
      </c>
      <c r="C50" s="73">
        <v>2.9763749720204541E-3</v>
      </c>
      <c r="D50" s="64">
        <f t="shared" si="0"/>
        <v>33378.147574527233</v>
      </c>
      <c r="E50" s="73">
        <v>2.9763749720204541E-3</v>
      </c>
      <c r="F50" s="64">
        <f t="shared" si="1"/>
        <v>32372.447139181364</v>
      </c>
      <c r="G50" s="73">
        <v>2.9763749720204541E-3</v>
      </c>
      <c r="H50" s="64">
        <f t="shared" si="2"/>
        <v>152594.26477588082</v>
      </c>
      <c r="J50" s="68"/>
      <c r="L50" s="68"/>
    </row>
    <row r="51" spans="1:12" ht="11.1" customHeight="1" x14ac:dyDescent="0.15">
      <c r="A51" s="63">
        <v>46</v>
      </c>
      <c r="B51" s="72" t="s">
        <v>53</v>
      </c>
      <c r="C51" s="73">
        <v>5.1830780225749695E-3</v>
      </c>
      <c r="D51" s="64">
        <f t="shared" si="0"/>
        <v>58124.915292631093</v>
      </c>
      <c r="E51" s="73">
        <v>5.1830780225749695E-3</v>
      </c>
      <c r="F51" s="64">
        <f t="shared" si="1"/>
        <v>56373.582254039931</v>
      </c>
      <c r="G51" s="73">
        <v>5.1830780225749695E-3</v>
      </c>
      <c r="H51" s="64">
        <f t="shared" si="2"/>
        <v>265728.6086483791</v>
      </c>
      <c r="J51" s="68"/>
      <c r="L51" s="68"/>
    </row>
    <row r="52" spans="1:12" ht="11.1" customHeight="1" x14ac:dyDescent="0.15">
      <c r="A52" s="63">
        <v>47</v>
      </c>
      <c r="B52" s="72" t="s">
        <v>54</v>
      </c>
      <c r="C52" s="73">
        <v>6.1946694722436312E-3</v>
      </c>
      <c r="D52" s="64">
        <f t="shared" si="0"/>
        <v>69469.268409956829</v>
      </c>
      <c r="E52" s="73">
        <v>6.1946694722436312E-3</v>
      </c>
      <c r="F52" s="64">
        <f t="shared" si="1"/>
        <v>67376.124285434737</v>
      </c>
      <c r="G52" s="73">
        <v>6.1946694722436312E-3</v>
      </c>
      <c r="H52" s="64">
        <f t="shared" si="2"/>
        <v>317591.37962544139</v>
      </c>
      <c r="J52" s="68"/>
      <c r="L52" s="68"/>
    </row>
    <row r="53" spans="1:12" ht="11.1" customHeight="1" x14ac:dyDescent="0.15">
      <c r="A53" s="63">
        <v>48</v>
      </c>
      <c r="B53" s="72" t="s">
        <v>55</v>
      </c>
      <c r="C53" s="73">
        <v>6.4795914891874759E-3</v>
      </c>
      <c r="D53" s="64">
        <f t="shared" si="0"/>
        <v>72664.487163704034</v>
      </c>
      <c r="E53" s="73">
        <v>6.4795914891874759E-3</v>
      </c>
      <c r="F53" s="64">
        <f t="shared" si="1"/>
        <v>70475.069485219923</v>
      </c>
      <c r="G53" s="73">
        <v>6.4795914891874759E-3</v>
      </c>
      <c r="H53" s="64">
        <f t="shared" si="2"/>
        <v>332198.90256953239</v>
      </c>
      <c r="J53" s="68"/>
      <c r="L53" s="68"/>
    </row>
    <row r="54" spans="1:12" ht="11.1" customHeight="1" x14ac:dyDescent="0.15">
      <c r="A54" s="63">
        <v>49</v>
      </c>
      <c r="B54" s="72" t="s">
        <v>56</v>
      </c>
      <c r="C54" s="73">
        <v>3.5746353843877062E-3</v>
      </c>
      <c r="D54" s="64">
        <f t="shared" si="0"/>
        <v>40087.25664838704</v>
      </c>
      <c r="E54" s="73">
        <v>3.5746353843877062E-3</v>
      </c>
      <c r="F54" s="64">
        <f t="shared" si="1"/>
        <v>38879.407369960587</v>
      </c>
      <c r="G54" s="73">
        <v>3.5746353843877062E-3</v>
      </c>
      <c r="H54" s="64">
        <f t="shared" si="2"/>
        <v>183266.17561637712</v>
      </c>
      <c r="J54" s="68"/>
      <c r="L54" s="68"/>
    </row>
    <row r="55" spans="1:12" ht="11.1" customHeight="1" x14ac:dyDescent="0.15">
      <c r="A55" s="63">
        <v>50</v>
      </c>
      <c r="B55" s="72" t="s">
        <v>60</v>
      </c>
      <c r="C55" s="73">
        <v>5.5480748604299071E-3</v>
      </c>
      <c r="D55" s="64">
        <f t="shared" si="0"/>
        <v>62218.1221071904</v>
      </c>
      <c r="E55" s="73">
        <v>5.5480748604299071E-3</v>
      </c>
      <c r="F55" s="64">
        <f t="shared" si="1"/>
        <v>60343.458681070348</v>
      </c>
      <c r="G55" s="73">
        <v>5.5480748604299071E-3</v>
      </c>
      <c r="H55" s="64">
        <f t="shared" si="2"/>
        <v>284441.44713196147</v>
      </c>
      <c r="J55" s="68"/>
      <c r="L55" s="68"/>
    </row>
    <row r="56" spans="1:12" ht="11.1" customHeight="1" x14ac:dyDescent="0.15">
      <c r="A56" s="63">
        <v>51</v>
      </c>
      <c r="B56" s="72" t="s">
        <v>57</v>
      </c>
      <c r="C56" s="73">
        <v>2.2922091088530524E-3</v>
      </c>
      <c r="D56" s="64">
        <f t="shared" si="0"/>
        <v>25705.663643259177</v>
      </c>
      <c r="E56" s="73">
        <v>2.2922091088530524E-3</v>
      </c>
      <c r="F56" s="64">
        <f t="shared" si="1"/>
        <v>24931.139021748742</v>
      </c>
      <c r="G56" s="73">
        <v>2.2922091088530524E-3</v>
      </c>
      <c r="H56" s="64">
        <f t="shared" si="2"/>
        <v>117518.11077774536</v>
      </c>
      <c r="J56" s="68"/>
      <c r="L56" s="68"/>
    </row>
    <row r="57" spans="1:12" ht="11.1" customHeight="1" x14ac:dyDescent="0.15">
      <c r="A57" s="63">
        <v>52</v>
      </c>
      <c r="B57" s="72" t="s">
        <v>58</v>
      </c>
      <c r="C57" s="73">
        <v>1.3729364864919845E-2</v>
      </c>
      <c r="D57" s="64">
        <f t="shared" si="0"/>
        <v>153966.07311703821</v>
      </c>
      <c r="E57" s="73">
        <v>1.3729364864919845E-2</v>
      </c>
      <c r="F57" s="64">
        <f t="shared" si="1"/>
        <v>149326.99761362502</v>
      </c>
      <c r="G57" s="73">
        <v>1.3729364864919845E-2</v>
      </c>
      <c r="H57" s="64">
        <f t="shared" si="2"/>
        <v>703883.8711844458</v>
      </c>
      <c r="J57" s="68"/>
      <c r="L57" s="68"/>
    </row>
    <row r="58" spans="1:12" ht="11.1" customHeight="1" x14ac:dyDescent="0.15">
      <c r="A58" s="63">
        <v>53</v>
      </c>
      <c r="B58" s="72" t="s">
        <v>59</v>
      </c>
      <c r="C58" s="73">
        <v>1.8281428867580617E-2</v>
      </c>
      <c r="D58" s="64">
        <f t="shared" si="0"/>
        <v>205014.56851087065</v>
      </c>
      <c r="E58" s="73">
        <v>1.8281428867580617E-2</v>
      </c>
      <c r="F58" s="64">
        <f t="shared" si="1"/>
        <v>198837.37607251681</v>
      </c>
      <c r="G58" s="73">
        <v>1.8281428867580617E-2</v>
      </c>
      <c r="H58" s="64">
        <f t="shared" si="2"/>
        <v>937261.34083412681</v>
      </c>
      <c r="J58" s="68"/>
      <c r="L58" s="68"/>
    </row>
    <row r="59" spans="1:12" ht="11.1" customHeight="1" x14ac:dyDescent="0.15">
      <c r="A59" s="63">
        <v>54</v>
      </c>
      <c r="B59" s="72" t="s">
        <v>63</v>
      </c>
      <c r="C59" s="73">
        <v>9.5267708235591241E-3</v>
      </c>
      <c r="D59" s="64">
        <f t="shared" si="0"/>
        <v>106836.66051713847</v>
      </c>
      <c r="E59" s="73">
        <v>9.5267708235591241E-3</v>
      </c>
      <c r="F59" s="64">
        <f t="shared" si="1"/>
        <v>103617.61800577446</v>
      </c>
      <c r="G59" s="73">
        <v>9.5267708235591241E-3</v>
      </c>
      <c r="H59" s="64">
        <f t="shared" si="2"/>
        <v>488423.20042843273</v>
      </c>
      <c r="J59" s="68"/>
      <c r="L59" s="68"/>
    </row>
    <row r="60" spans="1:12" ht="11.1" customHeight="1" x14ac:dyDescent="0.15">
      <c r="A60" s="63">
        <v>55</v>
      </c>
      <c r="B60" s="72" t="s">
        <v>61</v>
      </c>
      <c r="C60" s="73">
        <v>3.93974171858883E-3</v>
      </c>
      <c r="D60" s="64">
        <f t="shared" si="0"/>
        <v>44181.691394653957</v>
      </c>
      <c r="E60" s="73">
        <v>3.93974171858883E-3</v>
      </c>
      <c r="F60" s="64">
        <f t="shared" si="1"/>
        <v>42850.474730496411</v>
      </c>
      <c r="G60" s="73">
        <v>3.93974171858883E-3</v>
      </c>
      <c r="H60" s="64">
        <f t="shared" si="2"/>
        <v>201984.62781281452</v>
      </c>
      <c r="J60" s="68"/>
      <c r="L60" s="68"/>
    </row>
    <row r="61" spans="1:12" ht="11.1" customHeight="1" x14ac:dyDescent="0.15">
      <c r="A61" s="63">
        <v>56</v>
      </c>
      <c r="B61" s="72" t="s">
        <v>62</v>
      </c>
      <c r="C61" s="73">
        <v>1.9026906007929074E-2</v>
      </c>
      <c r="D61" s="64">
        <f t="shared" si="0"/>
        <v>213374.61932365393</v>
      </c>
      <c r="E61" s="73">
        <v>1.9026906007929074E-2</v>
      </c>
      <c r="F61" s="64">
        <f t="shared" si="1"/>
        <v>206945.53433424831</v>
      </c>
      <c r="G61" s="73">
        <v>1.9026906007929074E-2</v>
      </c>
      <c r="H61" s="64">
        <f t="shared" si="2"/>
        <v>975480.83172760054</v>
      </c>
      <c r="J61" s="68"/>
      <c r="L61" s="68"/>
    </row>
    <row r="62" spans="1:12" ht="11.1" customHeight="1" x14ac:dyDescent="0.15">
      <c r="A62" s="63">
        <v>57</v>
      </c>
      <c r="B62" s="72" t="s">
        <v>22</v>
      </c>
      <c r="C62" s="73">
        <v>7.4443736699956707E-3</v>
      </c>
      <c r="D62" s="64">
        <f t="shared" si="0"/>
        <v>83483.904176349461</v>
      </c>
      <c r="E62" s="73">
        <v>7.4443736699956707E-3</v>
      </c>
      <c r="F62" s="64">
        <f t="shared" si="1"/>
        <v>80968.492001750477</v>
      </c>
      <c r="G62" s="73">
        <v>7.4443736699956707E-3</v>
      </c>
      <c r="H62" s="64">
        <f t="shared" si="2"/>
        <v>381661.83278942999</v>
      </c>
      <c r="J62" s="68"/>
      <c r="L62" s="68"/>
    </row>
    <row r="63" spans="1:12" ht="11.1" customHeight="1" x14ac:dyDescent="0.15">
      <c r="A63" s="63">
        <v>58</v>
      </c>
      <c r="B63" s="72" t="s">
        <v>27</v>
      </c>
      <c r="C63" s="73">
        <v>1.1060791469959089E-2</v>
      </c>
      <c r="D63" s="64">
        <f t="shared" si="0"/>
        <v>124039.72397494994</v>
      </c>
      <c r="E63" s="73">
        <v>1.1060791469959089E-2</v>
      </c>
      <c r="F63" s="64">
        <f t="shared" si="1"/>
        <v>120302.344477683</v>
      </c>
      <c r="G63" s="73">
        <v>1.1060791469959089E-2</v>
      </c>
      <c r="H63" s="64">
        <f t="shared" si="2"/>
        <v>567070.12996148202</v>
      </c>
      <c r="J63" s="68"/>
      <c r="L63" s="68"/>
    </row>
    <row r="64" spans="1:12" s="74" customFormat="1" ht="11.1" customHeight="1" x14ac:dyDescent="0.15">
      <c r="A64" s="65"/>
      <c r="B64" s="65" t="s">
        <v>87</v>
      </c>
      <c r="C64" s="67">
        <f>SUM(C6:C63)</f>
        <v>0.99999999999999978</v>
      </c>
      <c r="D64" s="66">
        <f>+D67</f>
        <v>11214362.4</v>
      </c>
      <c r="E64" s="67">
        <f t="shared" ref="E64" si="3">SUM(E6:E63)</f>
        <v>0.99999999999999978</v>
      </c>
      <c r="F64" s="66">
        <f>+F67</f>
        <v>10876468</v>
      </c>
      <c r="G64" s="76">
        <f>SUM(G6:G63)</f>
        <v>0.99999999999999978</v>
      </c>
      <c r="H64" s="66">
        <f>+H67</f>
        <v>51268494.800000004</v>
      </c>
    </row>
    <row r="65" spans="2:8" x14ac:dyDescent="0.15">
      <c r="D65" s="70"/>
      <c r="F65" s="70"/>
      <c r="G65" s="70"/>
      <c r="H65" s="70"/>
    </row>
    <row r="66" spans="2:8" x14ac:dyDescent="0.15">
      <c r="B66" s="80" t="s">
        <v>115</v>
      </c>
      <c r="C66" s="71">
        <v>1</v>
      </c>
      <c r="D66" s="68">
        <v>56071812</v>
      </c>
      <c r="E66" s="71">
        <v>1</v>
      </c>
      <c r="F66" s="68">
        <v>54382340</v>
      </c>
      <c r="G66" s="71">
        <v>1</v>
      </c>
      <c r="H66" s="68">
        <v>256342474</v>
      </c>
    </row>
    <row r="67" spans="2:8" x14ac:dyDescent="0.15">
      <c r="B67" s="81" t="s">
        <v>116</v>
      </c>
      <c r="C67" s="71">
        <v>0.2</v>
      </c>
      <c r="D67" s="68">
        <f>+D66*20%</f>
        <v>11214362.4</v>
      </c>
      <c r="E67" s="71">
        <v>0.2</v>
      </c>
      <c r="F67" s="68">
        <f>+F66*20%</f>
        <v>10876468</v>
      </c>
      <c r="G67" s="71">
        <v>0.2</v>
      </c>
      <c r="H67" s="68">
        <f>+H66*20%</f>
        <v>51268494.800000004</v>
      </c>
    </row>
    <row r="68" spans="2:8" x14ac:dyDescent="0.15">
      <c r="D68" s="70"/>
      <c r="F68" s="70"/>
      <c r="G68" s="70"/>
      <c r="H68" s="70"/>
    </row>
  </sheetData>
  <mergeCells count="7">
    <mergeCell ref="A1:H1"/>
    <mergeCell ref="A2:H2"/>
    <mergeCell ref="A3:B3"/>
    <mergeCell ref="A4:B4"/>
    <mergeCell ref="E4:F4"/>
    <mergeCell ref="C4:D4"/>
    <mergeCell ref="G4:H4"/>
  </mergeCells>
  <printOptions horizontalCentered="1"/>
  <pageMargins left="0.15748031496062992" right="0.15748031496062992" top="0.15748031496062992" bottom="0.15748031496062992" header="0" footer="0"/>
  <pageSetup scale="80" orientation="portrait" r:id="rId1"/>
  <headerFooter alignWithMargins="0"/>
  <ignoredErrors>
    <ignoredError sqref="D64 F6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topLeftCell="A19" workbookViewId="0">
      <selection activeCell="F45" sqref="F45"/>
    </sheetView>
  </sheetViews>
  <sheetFormatPr baseColWidth="10" defaultRowHeight="12.75" x14ac:dyDescent="0.2"/>
  <cols>
    <col min="1" max="1" width="16.140625" customWidth="1"/>
    <col min="2" max="2" width="18.140625" customWidth="1"/>
    <col min="3" max="3" width="21.7109375" customWidth="1"/>
    <col min="4" max="4" width="13.85546875" customWidth="1"/>
    <col min="5" max="5" width="13.42578125" customWidth="1"/>
    <col min="6" max="6" width="14.5703125" customWidth="1"/>
  </cols>
  <sheetData>
    <row r="1" spans="1:5" x14ac:dyDescent="0.2">
      <c r="A1" s="168" t="s">
        <v>148</v>
      </c>
      <c r="B1" s="168"/>
      <c r="C1" s="168"/>
    </row>
    <row r="3" spans="1:5" ht="25.5" x14ac:dyDescent="0.2">
      <c r="A3" s="88" t="s">
        <v>125</v>
      </c>
      <c r="B3" s="85" t="s">
        <v>138</v>
      </c>
      <c r="C3" s="85" t="s">
        <v>139</v>
      </c>
    </row>
    <row r="4" spans="1:5" x14ac:dyDescent="0.2">
      <c r="A4" s="84" t="s">
        <v>126</v>
      </c>
      <c r="B4" s="83">
        <v>44588</v>
      </c>
      <c r="C4" s="98">
        <v>44965</v>
      </c>
    </row>
    <row r="5" spans="1:5" x14ac:dyDescent="0.2">
      <c r="A5" s="84" t="s">
        <v>127</v>
      </c>
      <c r="B5" s="83">
        <v>44619</v>
      </c>
      <c r="C5" s="98">
        <v>44992</v>
      </c>
    </row>
    <row r="6" spans="1:5" x14ac:dyDescent="0.2">
      <c r="A6" s="84" t="s">
        <v>128</v>
      </c>
      <c r="B6" s="83">
        <v>44647</v>
      </c>
      <c r="C6" s="98">
        <v>45023</v>
      </c>
    </row>
    <row r="7" spans="1:5" x14ac:dyDescent="0.2">
      <c r="A7" s="84" t="s">
        <v>129</v>
      </c>
      <c r="B7" s="83">
        <v>44676</v>
      </c>
      <c r="C7" s="98">
        <v>45054</v>
      </c>
    </row>
    <row r="8" spans="1:5" x14ac:dyDescent="0.2">
      <c r="A8" s="84" t="s">
        <v>130</v>
      </c>
      <c r="B8" s="83">
        <v>44706</v>
      </c>
      <c r="C8" s="98">
        <v>45084</v>
      </c>
    </row>
    <row r="9" spans="1:5" x14ac:dyDescent="0.2">
      <c r="A9" s="84" t="s">
        <v>131</v>
      </c>
      <c r="B9" s="83">
        <v>44738</v>
      </c>
      <c r="C9" s="98">
        <v>45114</v>
      </c>
    </row>
    <row r="10" spans="1:5" x14ac:dyDescent="0.2">
      <c r="A10" s="84" t="s">
        <v>132</v>
      </c>
      <c r="B10" s="83">
        <v>44767</v>
      </c>
      <c r="C10" s="98">
        <v>45145</v>
      </c>
    </row>
    <row r="11" spans="1:5" x14ac:dyDescent="0.2">
      <c r="A11" s="84" t="s">
        <v>133</v>
      </c>
      <c r="B11" s="83">
        <v>44798</v>
      </c>
      <c r="C11" s="98">
        <v>45176</v>
      </c>
    </row>
    <row r="12" spans="1:5" x14ac:dyDescent="0.2">
      <c r="A12" s="84" t="s">
        <v>134</v>
      </c>
      <c r="B12" s="83">
        <v>44829</v>
      </c>
      <c r="C12" s="98">
        <v>45205</v>
      </c>
    </row>
    <row r="13" spans="1:5" x14ac:dyDescent="0.2">
      <c r="A13" s="84" t="s">
        <v>135</v>
      </c>
      <c r="B13" s="83">
        <v>44859</v>
      </c>
      <c r="C13" s="98">
        <v>45237</v>
      </c>
    </row>
    <row r="14" spans="1:5" x14ac:dyDescent="0.2">
      <c r="A14" s="84" t="s">
        <v>136</v>
      </c>
      <c r="B14" s="83">
        <v>44892</v>
      </c>
      <c r="C14" s="98">
        <v>45267</v>
      </c>
    </row>
    <row r="15" spans="1:5" x14ac:dyDescent="0.2">
      <c r="A15" s="84" t="s">
        <v>137</v>
      </c>
      <c r="B15" s="83">
        <v>44921</v>
      </c>
      <c r="C15" s="100" t="s">
        <v>149</v>
      </c>
      <c r="E15" s="99"/>
    </row>
    <row r="16" spans="1:5" x14ac:dyDescent="0.2">
      <c r="A16" s="82"/>
    </row>
    <row r="18" spans="1:6" ht="45" x14ac:dyDescent="0.2">
      <c r="A18" s="89" t="s">
        <v>125</v>
      </c>
      <c r="B18" s="62" t="s">
        <v>117</v>
      </c>
      <c r="C18" s="62" t="s">
        <v>119</v>
      </c>
      <c r="D18" s="62" t="s">
        <v>120</v>
      </c>
      <c r="E18" s="62" t="s">
        <v>143</v>
      </c>
      <c r="F18" s="62" t="s">
        <v>140</v>
      </c>
    </row>
    <row r="19" spans="1:6" x14ac:dyDescent="0.2">
      <c r="A19" s="84" t="s">
        <v>126</v>
      </c>
      <c r="B19" s="98">
        <v>44965</v>
      </c>
      <c r="C19" s="83">
        <v>44578</v>
      </c>
      <c r="D19" s="98">
        <v>44965</v>
      </c>
      <c r="E19" s="83">
        <v>44592</v>
      </c>
      <c r="F19" s="83">
        <v>44600</v>
      </c>
    </row>
    <row r="20" spans="1:6" x14ac:dyDescent="0.2">
      <c r="A20" s="84" t="s">
        <v>127</v>
      </c>
      <c r="B20" s="98">
        <v>44992</v>
      </c>
      <c r="C20" s="83">
        <v>44609</v>
      </c>
      <c r="D20" s="98">
        <v>44992</v>
      </c>
      <c r="E20" s="83">
        <v>44620</v>
      </c>
      <c r="F20" s="86"/>
    </row>
    <row r="21" spans="1:6" x14ac:dyDescent="0.2">
      <c r="A21" s="84" t="s">
        <v>128</v>
      </c>
      <c r="B21" s="98">
        <v>45023</v>
      </c>
      <c r="C21" s="83">
        <v>44637</v>
      </c>
      <c r="D21" s="98">
        <v>45023</v>
      </c>
      <c r="E21" s="83">
        <v>44651</v>
      </c>
      <c r="F21" s="86"/>
    </row>
    <row r="22" spans="1:6" x14ac:dyDescent="0.2">
      <c r="A22" s="84" t="s">
        <v>129</v>
      </c>
      <c r="B22" s="98">
        <v>45054</v>
      </c>
      <c r="C22" s="83">
        <v>44669</v>
      </c>
      <c r="D22" s="98">
        <v>45054</v>
      </c>
      <c r="E22" s="83">
        <v>44679</v>
      </c>
      <c r="F22" s="83">
        <v>44689</v>
      </c>
    </row>
    <row r="23" spans="1:6" x14ac:dyDescent="0.2">
      <c r="A23" s="84" t="s">
        <v>130</v>
      </c>
      <c r="B23" s="98">
        <v>45084</v>
      </c>
      <c r="C23" s="83">
        <v>44698</v>
      </c>
      <c r="D23" s="98">
        <v>45084</v>
      </c>
      <c r="E23" s="83">
        <v>44712</v>
      </c>
      <c r="F23" s="86"/>
    </row>
    <row r="24" spans="1:6" x14ac:dyDescent="0.2">
      <c r="A24" s="84" t="s">
        <v>131</v>
      </c>
      <c r="B24" s="98">
        <v>45114</v>
      </c>
      <c r="C24" s="83">
        <v>44728</v>
      </c>
      <c r="D24" s="98">
        <v>45114</v>
      </c>
      <c r="E24" s="94">
        <v>44742</v>
      </c>
      <c r="F24" s="87"/>
    </row>
    <row r="25" spans="1:6" x14ac:dyDescent="0.2">
      <c r="A25" s="84" t="s">
        <v>132</v>
      </c>
      <c r="B25" s="98">
        <v>45145</v>
      </c>
      <c r="C25" s="83">
        <v>44759</v>
      </c>
      <c r="D25" s="98">
        <v>45145</v>
      </c>
      <c r="E25" s="83">
        <v>44773</v>
      </c>
      <c r="F25" s="83">
        <v>44778</v>
      </c>
    </row>
    <row r="26" spans="1:6" x14ac:dyDescent="0.2">
      <c r="A26" s="84" t="s">
        <v>133</v>
      </c>
      <c r="B26" s="98">
        <v>45176</v>
      </c>
      <c r="C26" s="83">
        <v>44790</v>
      </c>
      <c r="D26" s="98">
        <v>45176</v>
      </c>
      <c r="E26" s="83">
        <v>44804</v>
      </c>
      <c r="F26" s="86"/>
    </row>
    <row r="27" spans="1:6" x14ac:dyDescent="0.2">
      <c r="A27" s="84" t="s">
        <v>134</v>
      </c>
      <c r="B27" s="98">
        <v>45205</v>
      </c>
      <c r="C27" s="83">
        <v>44822</v>
      </c>
      <c r="D27" s="98">
        <v>45205</v>
      </c>
      <c r="E27" s="83">
        <v>44833</v>
      </c>
      <c r="F27" s="86"/>
    </row>
    <row r="28" spans="1:6" x14ac:dyDescent="0.2">
      <c r="A28" s="84" t="s">
        <v>135</v>
      </c>
      <c r="B28" s="98">
        <v>45237</v>
      </c>
      <c r="C28" s="83">
        <v>44851</v>
      </c>
      <c r="D28" s="98">
        <v>45237</v>
      </c>
      <c r="E28" s="83">
        <v>44865</v>
      </c>
      <c r="F28" s="83">
        <v>44872</v>
      </c>
    </row>
    <row r="29" spans="1:6" x14ac:dyDescent="0.2">
      <c r="A29" s="84" t="s">
        <v>136</v>
      </c>
      <c r="B29" s="98">
        <v>45267</v>
      </c>
      <c r="C29" s="83">
        <v>44882</v>
      </c>
      <c r="D29" s="98">
        <v>45267</v>
      </c>
      <c r="E29" s="83">
        <v>44895</v>
      </c>
      <c r="F29" s="86"/>
    </row>
    <row r="30" spans="1:6" x14ac:dyDescent="0.2">
      <c r="A30" s="84" t="s">
        <v>137</v>
      </c>
      <c r="B30" s="100" t="s">
        <v>149</v>
      </c>
      <c r="C30" s="83">
        <v>44910</v>
      </c>
      <c r="D30" s="100" t="s">
        <v>149</v>
      </c>
      <c r="E30" s="83">
        <v>44924</v>
      </c>
      <c r="F30" s="86"/>
    </row>
    <row r="33" spans="1:6" ht="45" x14ac:dyDescent="0.2">
      <c r="A33" s="89" t="s">
        <v>125</v>
      </c>
      <c r="B33" s="62" t="s">
        <v>123</v>
      </c>
      <c r="C33" s="62" t="s">
        <v>122</v>
      </c>
      <c r="D33" s="62" t="s">
        <v>124</v>
      </c>
      <c r="E33" s="62" t="s">
        <v>141</v>
      </c>
      <c r="F33" s="62" t="s">
        <v>142</v>
      </c>
    </row>
    <row r="34" spans="1:6" x14ac:dyDescent="0.2">
      <c r="A34" s="84" t="s">
        <v>126</v>
      </c>
      <c r="B34" s="83">
        <v>44592</v>
      </c>
      <c r="C34" s="83">
        <v>44592</v>
      </c>
      <c r="D34" s="98">
        <v>44965</v>
      </c>
      <c r="E34" s="98">
        <v>44965</v>
      </c>
      <c r="F34" s="98">
        <v>44965</v>
      </c>
    </row>
    <row r="35" spans="1:6" x14ac:dyDescent="0.2">
      <c r="A35" s="84" t="s">
        <v>127</v>
      </c>
      <c r="B35" s="83">
        <v>44620</v>
      </c>
      <c r="C35" s="83">
        <v>44620</v>
      </c>
      <c r="D35" s="98">
        <v>44992</v>
      </c>
      <c r="E35" s="98">
        <v>44992</v>
      </c>
      <c r="F35" s="98">
        <v>44992</v>
      </c>
    </row>
    <row r="36" spans="1:6" x14ac:dyDescent="0.2">
      <c r="A36" s="84" t="s">
        <v>128</v>
      </c>
      <c r="B36" s="83">
        <v>44651</v>
      </c>
      <c r="C36" s="83">
        <v>44651</v>
      </c>
      <c r="D36" s="98">
        <v>45023</v>
      </c>
      <c r="E36" s="98">
        <v>45023</v>
      </c>
      <c r="F36" s="98">
        <v>45023</v>
      </c>
    </row>
    <row r="37" spans="1:6" x14ac:dyDescent="0.2">
      <c r="A37" s="84" t="s">
        <v>129</v>
      </c>
      <c r="B37" s="83">
        <v>44679</v>
      </c>
      <c r="C37" s="83">
        <v>44679</v>
      </c>
      <c r="D37" s="98">
        <v>45054</v>
      </c>
      <c r="E37" s="98">
        <v>45054</v>
      </c>
      <c r="F37" s="98">
        <v>45054</v>
      </c>
    </row>
    <row r="38" spans="1:6" x14ac:dyDescent="0.2">
      <c r="A38" s="84" t="s">
        <v>130</v>
      </c>
      <c r="B38" s="83">
        <v>44712</v>
      </c>
      <c r="C38" s="83">
        <v>44712</v>
      </c>
      <c r="D38" s="98">
        <v>45084</v>
      </c>
      <c r="E38" s="98">
        <v>45084</v>
      </c>
      <c r="F38" s="98">
        <v>45084</v>
      </c>
    </row>
    <row r="39" spans="1:6" x14ac:dyDescent="0.2">
      <c r="A39" s="84" t="s">
        <v>131</v>
      </c>
      <c r="B39" s="94">
        <v>44742</v>
      </c>
      <c r="C39" s="94">
        <v>44742</v>
      </c>
      <c r="D39" s="98">
        <v>45114</v>
      </c>
      <c r="E39" s="98">
        <v>45114</v>
      </c>
      <c r="F39" s="98">
        <v>45114</v>
      </c>
    </row>
    <row r="40" spans="1:6" x14ac:dyDescent="0.2">
      <c r="A40" s="84" t="s">
        <v>132</v>
      </c>
      <c r="B40" s="83">
        <v>44773</v>
      </c>
      <c r="C40" s="83">
        <v>44773</v>
      </c>
      <c r="D40" s="98">
        <v>45145</v>
      </c>
      <c r="E40" s="98">
        <v>45145</v>
      </c>
      <c r="F40" s="98">
        <v>45145</v>
      </c>
    </row>
    <row r="41" spans="1:6" x14ac:dyDescent="0.2">
      <c r="A41" s="84" t="s">
        <v>133</v>
      </c>
      <c r="B41" s="83">
        <v>44804</v>
      </c>
      <c r="C41" s="83">
        <v>44804</v>
      </c>
      <c r="D41" s="98">
        <v>45176</v>
      </c>
      <c r="E41" s="98">
        <v>45176</v>
      </c>
      <c r="F41" s="98">
        <v>45176</v>
      </c>
    </row>
    <row r="42" spans="1:6" x14ac:dyDescent="0.2">
      <c r="A42" s="84" t="s">
        <v>134</v>
      </c>
      <c r="B42" s="83">
        <v>44833</v>
      </c>
      <c r="C42" s="83">
        <v>44833</v>
      </c>
      <c r="D42" s="98">
        <v>45205</v>
      </c>
      <c r="E42" s="98">
        <v>45205</v>
      </c>
      <c r="F42" s="98">
        <v>45205</v>
      </c>
    </row>
    <row r="43" spans="1:6" x14ac:dyDescent="0.2">
      <c r="A43" s="84" t="s">
        <v>135</v>
      </c>
      <c r="B43" s="83">
        <v>44865</v>
      </c>
      <c r="C43" s="83">
        <v>44865</v>
      </c>
      <c r="D43" s="98">
        <v>45237</v>
      </c>
      <c r="E43" s="98">
        <v>45237</v>
      </c>
      <c r="F43" s="98">
        <v>45237</v>
      </c>
    </row>
    <row r="44" spans="1:6" x14ac:dyDescent="0.2">
      <c r="A44" s="84" t="s">
        <v>136</v>
      </c>
      <c r="B44" s="83">
        <v>44895</v>
      </c>
      <c r="C44" s="83">
        <v>44895</v>
      </c>
      <c r="D44" s="98">
        <v>45267</v>
      </c>
      <c r="E44" s="98">
        <v>45267</v>
      </c>
      <c r="F44" s="98">
        <v>45267</v>
      </c>
    </row>
    <row r="45" spans="1:6" x14ac:dyDescent="0.2">
      <c r="A45" s="84" t="s">
        <v>137</v>
      </c>
      <c r="B45" s="83">
        <v>44924</v>
      </c>
      <c r="C45" s="83">
        <v>44924</v>
      </c>
      <c r="D45" s="100" t="s">
        <v>149</v>
      </c>
      <c r="E45" s="100" t="s">
        <v>149</v>
      </c>
      <c r="F45" s="100" t="s">
        <v>149</v>
      </c>
    </row>
  </sheetData>
  <mergeCells count="1">
    <mergeCell ref="A1:C1"/>
  </mergeCells>
  <pageMargins left="0.7" right="0.7" top="0.75" bottom="0.75" header="0.3" footer="0.3"/>
  <pageSetup orientation="portrait" r:id="rId1"/>
  <ignoredErrors>
    <ignoredError sqref="C15 B30 D30 D45:F4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4"/>
  <sheetViews>
    <sheetView topLeftCell="A3" workbookViewId="0">
      <selection activeCell="H19" sqref="H19"/>
    </sheetView>
  </sheetViews>
  <sheetFormatPr baseColWidth="10" defaultRowHeight="12.75" x14ac:dyDescent="0.2"/>
  <cols>
    <col min="1" max="1" width="5" style="1" bestFit="1" customWidth="1"/>
    <col min="2" max="2" width="26.5703125" style="1" bestFit="1" customWidth="1"/>
    <col min="3" max="3" width="16" style="1" customWidth="1"/>
    <col min="4" max="4" width="16.85546875" style="1" customWidth="1"/>
    <col min="5" max="5" width="12.7109375" style="1" bestFit="1" customWidth="1"/>
    <col min="6" max="6" width="11.42578125" style="1"/>
    <col min="7" max="7" width="24.42578125" style="1" customWidth="1"/>
    <col min="8" max="16384" width="11.42578125" style="1"/>
  </cols>
  <sheetData>
    <row r="1" spans="1:7" x14ac:dyDescent="0.2">
      <c r="A1" s="169" t="s">
        <v>0</v>
      </c>
      <c r="B1" s="169"/>
      <c r="C1" s="169"/>
      <c r="D1" s="169"/>
    </row>
    <row r="2" spans="1:7" x14ac:dyDescent="0.2">
      <c r="A2" s="169" t="s">
        <v>1</v>
      </c>
      <c r="B2" s="169"/>
      <c r="C2" s="169"/>
      <c r="D2" s="169"/>
    </row>
    <row r="3" spans="1:7" ht="6" customHeight="1" x14ac:dyDescent="0.2"/>
    <row r="4" spans="1:7" x14ac:dyDescent="0.2">
      <c r="A4" s="170" t="s">
        <v>2</v>
      </c>
      <c r="B4" s="170"/>
      <c r="C4" s="170"/>
      <c r="D4" s="170"/>
    </row>
    <row r="5" spans="1:7" ht="18" x14ac:dyDescent="0.25">
      <c r="A5" s="171" t="s">
        <v>150</v>
      </c>
      <c r="B5" s="171"/>
      <c r="C5" s="171"/>
      <c r="D5" s="171"/>
    </row>
    <row r="7" spans="1:7" s="6" customFormat="1" x14ac:dyDescent="0.2">
      <c r="A7" s="2"/>
      <c r="B7" s="3" t="s">
        <v>105</v>
      </c>
      <c r="C7" s="4" t="s">
        <v>4</v>
      </c>
      <c r="D7" s="5" t="s">
        <v>146</v>
      </c>
    </row>
    <row r="8" spans="1:7" ht="12.95" customHeight="1" x14ac:dyDescent="0.2">
      <c r="A8" s="7">
        <v>1</v>
      </c>
      <c r="B8" s="8" t="s">
        <v>6</v>
      </c>
      <c r="C8" s="9">
        <v>18974</v>
      </c>
      <c r="D8" s="10">
        <f t="shared" ref="D8:D39" si="0">+C8/$C$66</f>
        <v>6.7229927841389245E-3</v>
      </c>
      <c r="G8" s="101"/>
    </row>
    <row r="9" spans="1:7" ht="12.95" customHeight="1" x14ac:dyDescent="0.2">
      <c r="A9" s="7">
        <v>2</v>
      </c>
      <c r="B9" s="8" t="s">
        <v>7</v>
      </c>
      <c r="C9" s="9">
        <v>7785</v>
      </c>
      <c r="D9" s="10">
        <f t="shared" si="0"/>
        <v>2.7584325300158918E-3</v>
      </c>
      <c r="G9" s="101"/>
    </row>
    <row r="10" spans="1:7" ht="12.95" customHeight="1" x14ac:dyDescent="0.2">
      <c r="A10" s="7">
        <v>3</v>
      </c>
      <c r="B10" s="8" t="s">
        <v>8</v>
      </c>
      <c r="C10" s="9">
        <v>48359</v>
      </c>
      <c r="D10" s="10">
        <f t="shared" si="0"/>
        <v>1.7134879732696017E-2</v>
      </c>
      <c r="G10" s="101"/>
    </row>
    <row r="11" spans="1:7" ht="12.95" customHeight="1" x14ac:dyDescent="0.2">
      <c r="A11" s="7">
        <v>4</v>
      </c>
      <c r="B11" s="8" t="s">
        <v>9</v>
      </c>
      <c r="C11" s="9">
        <v>4013</v>
      </c>
      <c r="D11" s="10">
        <f t="shared" si="0"/>
        <v>1.4219126195187891E-3</v>
      </c>
      <c r="G11" s="101"/>
    </row>
    <row r="12" spans="1:7" ht="12.95" customHeight="1" x14ac:dyDescent="0.2">
      <c r="A12" s="7">
        <v>5</v>
      </c>
      <c r="B12" s="8" t="s">
        <v>10</v>
      </c>
      <c r="C12" s="9">
        <v>32544</v>
      </c>
      <c r="D12" s="10">
        <f t="shared" si="0"/>
        <v>1.1531204657268744E-2</v>
      </c>
      <c r="G12" s="101"/>
    </row>
    <row r="13" spans="1:7" ht="12.95" customHeight="1" x14ac:dyDescent="0.2">
      <c r="A13" s="7">
        <v>6</v>
      </c>
      <c r="B13" s="8" t="s">
        <v>11</v>
      </c>
      <c r="C13" s="9">
        <v>18317</v>
      </c>
      <c r="D13" s="10">
        <f t="shared" si="0"/>
        <v>6.4902002122416294E-3</v>
      </c>
      <c r="G13" s="101"/>
    </row>
    <row r="14" spans="1:7" ht="12.95" customHeight="1" x14ac:dyDescent="0.2">
      <c r="A14" s="7">
        <v>7</v>
      </c>
      <c r="B14" s="8" t="s">
        <v>12</v>
      </c>
      <c r="C14" s="9">
        <v>9579</v>
      </c>
      <c r="D14" s="10">
        <f t="shared" si="0"/>
        <v>3.3940944386669524E-3</v>
      </c>
      <c r="G14" s="101"/>
    </row>
    <row r="15" spans="1:7" ht="12.95" customHeight="1" x14ac:dyDescent="0.2">
      <c r="A15" s="7">
        <v>8</v>
      </c>
      <c r="B15" s="8" t="s">
        <v>13</v>
      </c>
      <c r="C15" s="9">
        <v>19840</v>
      </c>
      <c r="D15" s="10">
        <f t="shared" si="0"/>
        <v>7.0298396140674744E-3</v>
      </c>
      <c r="G15" s="101"/>
    </row>
    <row r="16" spans="1:7" ht="12.95" customHeight="1" x14ac:dyDescent="0.2">
      <c r="A16" s="7">
        <v>9</v>
      </c>
      <c r="B16" s="8" t="s">
        <v>14</v>
      </c>
      <c r="C16" s="9">
        <v>22075</v>
      </c>
      <c r="D16" s="10">
        <f t="shared" si="0"/>
        <v>7.8217595504304176E-3</v>
      </c>
      <c r="G16" s="101"/>
    </row>
    <row r="17" spans="1:7" ht="12.95" customHeight="1" x14ac:dyDescent="0.2">
      <c r="A17" s="7">
        <v>10</v>
      </c>
      <c r="B17" s="8" t="s">
        <v>15</v>
      </c>
      <c r="C17" s="9">
        <v>5050</v>
      </c>
      <c r="D17" s="10">
        <f t="shared" si="0"/>
        <v>1.789349296927457E-3</v>
      </c>
      <c r="G17" s="101"/>
    </row>
    <row r="18" spans="1:7" ht="12.95" customHeight="1" x14ac:dyDescent="0.2">
      <c r="A18" s="7">
        <v>11</v>
      </c>
      <c r="B18" s="8" t="s">
        <v>17</v>
      </c>
      <c r="C18" s="9">
        <v>30320</v>
      </c>
      <c r="D18" s="10">
        <f t="shared" si="0"/>
        <v>1.0743182313433762E-2</v>
      </c>
      <c r="G18" s="101"/>
    </row>
    <row r="19" spans="1:7" ht="12.95" customHeight="1" x14ac:dyDescent="0.2">
      <c r="A19" s="7">
        <v>12</v>
      </c>
      <c r="B19" s="8" t="s">
        <v>18</v>
      </c>
      <c r="C19" s="9">
        <v>48106</v>
      </c>
      <c r="D19" s="10">
        <f t="shared" si="0"/>
        <v>1.7045235104552921E-2</v>
      </c>
      <c r="G19" s="101"/>
    </row>
    <row r="20" spans="1:7" ht="12.95" customHeight="1" x14ac:dyDescent="0.2">
      <c r="A20" s="7">
        <v>13</v>
      </c>
      <c r="B20" s="8" t="s">
        <v>19</v>
      </c>
      <c r="C20" s="9">
        <v>179371</v>
      </c>
      <c r="D20" s="10">
        <f t="shared" si="0"/>
        <v>6.3555915393896018E-2</v>
      </c>
      <c r="G20" s="101"/>
    </row>
    <row r="21" spans="1:7" ht="12.95" customHeight="1" x14ac:dyDescent="0.2">
      <c r="A21" s="7">
        <v>14</v>
      </c>
      <c r="B21" s="8" t="s">
        <v>20</v>
      </c>
      <c r="C21" s="9">
        <v>15660</v>
      </c>
      <c r="D21" s="10">
        <f t="shared" si="0"/>
        <v>5.5487544534423717E-3</v>
      </c>
      <c r="G21" s="101"/>
    </row>
    <row r="22" spans="1:7" ht="12.95" customHeight="1" x14ac:dyDescent="0.2">
      <c r="A22" s="7">
        <v>15</v>
      </c>
      <c r="B22" s="8" t="s">
        <v>16</v>
      </c>
      <c r="C22" s="9">
        <v>21814</v>
      </c>
      <c r="D22" s="10">
        <f t="shared" si="0"/>
        <v>7.7292803095397123E-3</v>
      </c>
      <c r="G22" s="101"/>
    </row>
    <row r="23" spans="1:7" ht="12.95" customHeight="1" x14ac:dyDescent="0.2">
      <c r="A23" s="7">
        <v>16</v>
      </c>
      <c r="B23" s="8" t="s">
        <v>21</v>
      </c>
      <c r="C23" s="9">
        <v>40899</v>
      </c>
      <c r="D23" s="10">
        <f t="shared" si="0"/>
        <v>1.4491603345551695E-2</v>
      </c>
      <c r="G23" s="101"/>
    </row>
    <row r="24" spans="1:7" ht="12.95" customHeight="1" x14ac:dyDescent="0.2">
      <c r="A24" s="7">
        <v>17</v>
      </c>
      <c r="B24" s="8" t="s">
        <v>23</v>
      </c>
      <c r="C24" s="9">
        <v>25119</v>
      </c>
      <c r="D24" s="10">
        <f t="shared" si="0"/>
        <v>8.9003297008952067E-3</v>
      </c>
      <c r="G24" s="101"/>
    </row>
    <row r="25" spans="1:7" ht="12.95" customHeight="1" x14ac:dyDescent="0.2">
      <c r="A25" s="7">
        <v>18</v>
      </c>
      <c r="B25" s="8" t="s">
        <v>24</v>
      </c>
      <c r="C25" s="9">
        <v>15334</v>
      </c>
      <c r="D25" s="10">
        <f t="shared" si="0"/>
        <v>5.4332439839773518E-3</v>
      </c>
      <c r="G25" s="101"/>
    </row>
    <row r="26" spans="1:7" ht="12.95" customHeight="1" x14ac:dyDescent="0.2">
      <c r="A26" s="7">
        <v>19</v>
      </c>
      <c r="B26" s="8" t="s">
        <v>25</v>
      </c>
      <c r="C26" s="9">
        <v>5453</v>
      </c>
      <c r="D26" s="10">
        <f t="shared" si="0"/>
        <v>1.9321429140882025E-3</v>
      </c>
      <c r="G26" s="101"/>
    </row>
    <row r="27" spans="1:7" ht="12.95" customHeight="1" x14ac:dyDescent="0.2">
      <c r="A27" s="7">
        <v>20</v>
      </c>
      <c r="B27" s="8" t="s">
        <v>26</v>
      </c>
      <c r="C27" s="9">
        <v>102199</v>
      </c>
      <c r="D27" s="10">
        <f t="shared" si="0"/>
        <v>3.6211823524096867E-2</v>
      </c>
      <c r="G27" s="101"/>
    </row>
    <row r="28" spans="1:7" ht="12.95" customHeight="1" x14ac:dyDescent="0.2">
      <c r="A28" s="7">
        <v>21</v>
      </c>
      <c r="B28" s="8" t="s">
        <v>28</v>
      </c>
      <c r="C28" s="9">
        <v>58469</v>
      </c>
      <c r="D28" s="10">
        <f t="shared" si="0"/>
        <v>2.0717121592485441E-2</v>
      </c>
      <c r="G28" s="101"/>
    </row>
    <row r="29" spans="1:7" ht="12.95" customHeight="1" x14ac:dyDescent="0.2">
      <c r="A29" s="7">
        <v>22</v>
      </c>
      <c r="B29" s="8" t="s">
        <v>29</v>
      </c>
      <c r="C29" s="9">
        <v>19036</v>
      </c>
      <c r="D29" s="10">
        <f t="shared" si="0"/>
        <v>6.7449610329328854E-3</v>
      </c>
      <c r="G29" s="101"/>
    </row>
    <row r="30" spans="1:7" ht="12.95" customHeight="1" x14ac:dyDescent="0.2">
      <c r="A30" s="7">
        <v>23</v>
      </c>
      <c r="B30" s="8" t="s">
        <v>30</v>
      </c>
      <c r="C30" s="9">
        <v>15301</v>
      </c>
      <c r="D30" s="10">
        <f t="shared" si="0"/>
        <v>5.4215512063934693E-3</v>
      </c>
      <c r="G30" s="101"/>
    </row>
    <row r="31" spans="1:7" ht="12.95" customHeight="1" x14ac:dyDescent="0.2">
      <c r="A31" s="7">
        <v>24</v>
      </c>
      <c r="B31" s="8" t="s">
        <v>31</v>
      </c>
      <c r="C31" s="9">
        <v>97943</v>
      </c>
      <c r="D31" s="10">
        <f t="shared" si="0"/>
        <v>3.4703809542369485E-2</v>
      </c>
      <c r="G31" s="101"/>
    </row>
    <row r="32" spans="1:7" ht="12.95" customHeight="1" x14ac:dyDescent="0.2">
      <c r="A32" s="7">
        <v>25</v>
      </c>
      <c r="B32" s="8" t="s">
        <v>32</v>
      </c>
      <c r="C32" s="9">
        <v>31107</v>
      </c>
      <c r="D32" s="10">
        <f t="shared" si="0"/>
        <v>1.1022037342479684E-2</v>
      </c>
      <c r="G32" s="101"/>
    </row>
    <row r="33" spans="1:7" ht="12.95" customHeight="1" x14ac:dyDescent="0.2">
      <c r="A33" s="7">
        <v>26</v>
      </c>
      <c r="B33" s="8" t="s">
        <v>33</v>
      </c>
      <c r="C33" s="9">
        <v>9382</v>
      </c>
      <c r="D33" s="10">
        <f t="shared" si="0"/>
        <v>3.3242920997571092E-3</v>
      </c>
      <c r="G33" s="101"/>
    </row>
    <row r="34" spans="1:7" ht="12.95" customHeight="1" x14ac:dyDescent="0.2">
      <c r="A34" s="7">
        <v>27</v>
      </c>
      <c r="B34" s="8" t="s">
        <v>34</v>
      </c>
      <c r="C34" s="9">
        <v>10215</v>
      </c>
      <c r="D34" s="10">
        <f t="shared" si="0"/>
        <v>3.6194461521017766E-3</v>
      </c>
      <c r="G34" s="101"/>
    </row>
    <row r="35" spans="1:7" ht="12.95" customHeight="1" x14ac:dyDescent="0.2">
      <c r="A35" s="7">
        <v>28</v>
      </c>
      <c r="B35" s="8" t="s">
        <v>35</v>
      </c>
      <c r="C35" s="9">
        <v>911908</v>
      </c>
      <c r="D35" s="10">
        <f t="shared" si="0"/>
        <v>0.32311325518069772</v>
      </c>
      <c r="G35" s="101"/>
    </row>
    <row r="36" spans="1:7" ht="12.95" customHeight="1" x14ac:dyDescent="0.2">
      <c r="A36" s="7">
        <v>29</v>
      </c>
      <c r="B36" s="8" t="s">
        <v>36</v>
      </c>
      <c r="C36" s="9">
        <v>18468</v>
      </c>
      <c r="D36" s="10">
        <f t="shared" si="0"/>
        <v>6.5437035278527273E-3</v>
      </c>
      <c r="G36" s="101"/>
    </row>
    <row r="37" spans="1:7" ht="12.95" customHeight="1" x14ac:dyDescent="0.2">
      <c r="A37" s="7">
        <v>30</v>
      </c>
      <c r="B37" s="8" t="s">
        <v>37</v>
      </c>
      <c r="C37" s="9">
        <v>4779</v>
      </c>
      <c r="D37" s="10">
        <f t="shared" si="0"/>
        <v>1.693326790102241E-3</v>
      </c>
      <c r="G37" s="101"/>
    </row>
    <row r="38" spans="1:7" ht="12.95" customHeight="1" x14ac:dyDescent="0.2">
      <c r="A38" s="7">
        <v>31</v>
      </c>
      <c r="B38" s="8" t="s">
        <v>38</v>
      </c>
      <c r="C38" s="9">
        <v>14945</v>
      </c>
      <c r="D38" s="10">
        <f t="shared" si="0"/>
        <v>5.2954109391249197E-3</v>
      </c>
      <c r="G38" s="101"/>
    </row>
    <row r="39" spans="1:7" ht="12.95" customHeight="1" x14ac:dyDescent="0.2">
      <c r="A39" s="7">
        <v>32</v>
      </c>
      <c r="B39" s="8" t="s">
        <v>39</v>
      </c>
      <c r="C39" s="9">
        <v>12163</v>
      </c>
      <c r="D39" s="10">
        <f t="shared" si="0"/>
        <v>4.3096743561442889E-3</v>
      </c>
      <c r="G39" s="101"/>
    </row>
    <row r="40" spans="1:7" ht="12.95" customHeight="1" x14ac:dyDescent="0.2">
      <c r="A40" s="7">
        <v>33</v>
      </c>
      <c r="B40" s="8" t="s">
        <v>40</v>
      </c>
      <c r="C40" s="9">
        <v>39880</v>
      </c>
      <c r="D40" s="10">
        <f t="shared" ref="D40:D65" si="1">+C40/$C$66</f>
        <v>1.4130544546825144E-2</v>
      </c>
      <c r="G40" s="101"/>
    </row>
    <row r="41" spans="1:7" ht="12.95" customHeight="1" x14ac:dyDescent="0.2">
      <c r="A41" s="7">
        <v>34</v>
      </c>
      <c r="B41" s="8" t="s">
        <v>41</v>
      </c>
      <c r="C41" s="9">
        <v>10785</v>
      </c>
      <c r="D41" s="10">
        <f t="shared" si="1"/>
        <v>3.8214123103688363E-3</v>
      </c>
      <c r="G41" s="101"/>
    </row>
    <row r="42" spans="1:7" ht="12.95" customHeight="1" x14ac:dyDescent="0.2">
      <c r="A42" s="7">
        <v>35</v>
      </c>
      <c r="B42" s="8" t="s">
        <v>42</v>
      </c>
      <c r="C42" s="9">
        <v>332072</v>
      </c>
      <c r="D42" s="10">
        <f t="shared" si="1"/>
        <v>0.11766194054045435</v>
      </c>
      <c r="G42" s="101"/>
    </row>
    <row r="43" spans="1:7" ht="12.95" customHeight="1" x14ac:dyDescent="0.2">
      <c r="A43" s="7">
        <v>36</v>
      </c>
      <c r="B43" s="8" t="s">
        <v>43</v>
      </c>
      <c r="C43" s="9">
        <v>29184</v>
      </c>
      <c r="D43" s="10">
        <f t="shared" si="1"/>
        <v>1.0340667303273446E-2</v>
      </c>
      <c r="G43" s="101"/>
    </row>
    <row r="44" spans="1:7" ht="12.95" customHeight="1" x14ac:dyDescent="0.2">
      <c r="A44" s="7">
        <v>37</v>
      </c>
      <c r="B44" s="8" t="s">
        <v>44</v>
      </c>
      <c r="C44" s="9">
        <v>95037</v>
      </c>
      <c r="D44" s="10">
        <f t="shared" si="1"/>
        <v>3.3674136461800938E-2</v>
      </c>
      <c r="G44" s="101"/>
    </row>
    <row r="45" spans="1:7" ht="12.95" customHeight="1" x14ac:dyDescent="0.2">
      <c r="A45" s="7">
        <v>38</v>
      </c>
      <c r="B45" s="8" t="s">
        <v>45</v>
      </c>
      <c r="C45" s="9">
        <v>14348</v>
      </c>
      <c r="D45" s="10">
        <f t="shared" si="1"/>
        <v>5.083877962834684E-3</v>
      </c>
      <c r="G45" s="101"/>
    </row>
    <row r="46" spans="1:7" ht="12.95" customHeight="1" x14ac:dyDescent="0.2">
      <c r="A46" s="7">
        <v>39</v>
      </c>
      <c r="B46" s="8" t="s">
        <v>46</v>
      </c>
      <c r="C46" s="9">
        <v>13603</v>
      </c>
      <c r="D46" s="10">
        <f t="shared" si="1"/>
        <v>4.8199046507137024E-3</v>
      </c>
      <c r="G46" s="101"/>
    </row>
    <row r="47" spans="1:7" ht="12.95" customHeight="1" x14ac:dyDescent="0.2">
      <c r="A47" s="7">
        <v>40</v>
      </c>
      <c r="B47" s="8" t="s">
        <v>47</v>
      </c>
      <c r="C47" s="9">
        <v>36968</v>
      </c>
      <c r="D47" s="10">
        <f t="shared" si="1"/>
        <v>1.3098745506695887E-2</v>
      </c>
      <c r="G47" s="101"/>
    </row>
    <row r="48" spans="1:7" ht="12.95" customHeight="1" x14ac:dyDescent="0.2">
      <c r="A48" s="7">
        <v>41</v>
      </c>
      <c r="B48" s="8" t="s">
        <v>48</v>
      </c>
      <c r="C48" s="9">
        <v>20300</v>
      </c>
      <c r="D48" s="10">
        <f t="shared" si="1"/>
        <v>7.1928298470549257E-3</v>
      </c>
      <c r="G48" s="101"/>
    </row>
    <row r="49" spans="1:7" ht="12.95" customHeight="1" x14ac:dyDescent="0.2">
      <c r="A49" s="7">
        <v>42</v>
      </c>
      <c r="B49" s="8" t="s">
        <v>49</v>
      </c>
      <c r="C49" s="9">
        <v>18208</v>
      </c>
      <c r="D49" s="10">
        <f t="shared" si="1"/>
        <v>6.4515786135554724E-3</v>
      </c>
      <c r="G49" s="101"/>
    </row>
    <row r="50" spans="1:7" ht="12.95" customHeight="1" x14ac:dyDescent="0.2">
      <c r="A50" s="7">
        <v>43</v>
      </c>
      <c r="B50" s="8" t="s">
        <v>50</v>
      </c>
      <c r="C50" s="9">
        <v>13448</v>
      </c>
      <c r="D50" s="10">
        <f t="shared" si="1"/>
        <v>4.7649840287288005E-3</v>
      </c>
      <c r="G50" s="101"/>
    </row>
    <row r="51" spans="1:7" ht="12.95" customHeight="1" x14ac:dyDescent="0.2">
      <c r="A51" s="7">
        <v>44</v>
      </c>
      <c r="B51" s="8" t="s">
        <v>51</v>
      </c>
      <c r="C51" s="9">
        <v>7966</v>
      </c>
      <c r="D51" s="10">
        <f t="shared" si="1"/>
        <v>2.8225656434305193E-3</v>
      </c>
      <c r="G51" s="101"/>
    </row>
    <row r="52" spans="1:7" ht="12.95" customHeight="1" x14ac:dyDescent="0.2">
      <c r="A52" s="7">
        <v>45</v>
      </c>
      <c r="B52" s="8" t="s">
        <v>52</v>
      </c>
      <c r="C52" s="9">
        <v>7557</v>
      </c>
      <c r="D52" s="10">
        <f t="shared" si="1"/>
        <v>2.6776460667090676E-3</v>
      </c>
      <c r="G52" s="101"/>
    </row>
    <row r="53" spans="1:7" ht="12.95" customHeight="1" x14ac:dyDescent="0.2">
      <c r="A53" s="7">
        <v>46</v>
      </c>
      <c r="B53" s="8" t="s">
        <v>53</v>
      </c>
      <c r="C53" s="9">
        <v>14188</v>
      </c>
      <c r="D53" s="10">
        <f t="shared" si="1"/>
        <v>5.0271857078825269E-3</v>
      </c>
      <c r="G53" s="101"/>
    </row>
    <row r="54" spans="1:7" ht="12.95" customHeight="1" x14ac:dyDescent="0.2">
      <c r="A54" s="7">
        <v>47</v>
      </c>
      <c r="B54" s="8" t="s">
        <v>54</v>
      </c>
      <c r="C54" s="9">
        <v>17258</v>
      </c>
      <c r="D54" s="10">
        <f t="shared" si="1"/>
        <v>6.1149683497770399E-3</v>
      </c>
      <c r="G54" s="101"/>
    </row>
    <row r="55" spans="1:7" ht="12.95" customHeight="1" x14ac:dyDescent="0.2">
      <c r="A55" s="7">
        <v>48</v>
      </c>
      <c r="B55" s="8" t="s">
        <v>55</v>
      </c>
      <c r="C55" s="9">
        <v>18206</v>
      </c>
      <c r="D55" s="10">
        <f t="shared" si="1"/>
        <v>6.4508699603685708E-3</v>
      </c>
      <c r="G55" s="101"/>
    </row>
    <row r="56" spans="1:7" ht="12.95" customHeight="1" x14ac:dyDescent="0.2">
      <c r="A56" s="7">
        <v>49</v>
      </c>
      <c r="B56" s="8" t="s">
        <v>56</v>
      </c>
      <c r="C56" s="9">
        <v>9277</v>
      </c>
      <c r="D56" s="10">
        <f t="shared" si="1"/>
        <v>3.2870878074447562E-3</v>
      </c>
      <c r="G56" s="101"/>
    </row>
    <row r="57" spans="1:7" ht="12.95" customHeight="1" x14ac:dyDescent="0.2">
      <c r="A57" s="7">
        <v>50</v>
      </c>
      <c r="B57" s="8" t="s">
        <v>60</v>
      </c>
      <c r="C57" s="9">
        <v>15458</v>
      </c>
      <c r="D57" s="10">
        <f t="shared" si="1"/>
        <v>5.4771804815652728E-3</v>
      </c>
      <c r="G57" s="101"/>
    </row>
    <row r="58" spans="1:7" ht="12.95" customHeight="1" x14ac:dyDescent="0.2">
      <c r="A58" s="7">
        <v>51</v>
      </c>
      <c r="B58" s="8" t="s">
        <v>57</v>
      </c>
      <c r="C58" s="9">
        <v>5298</v>
      </c>
      <c r="D58" s="10">
        <f t="shared" si="1"/>
        <v>1.8772222921033003E-3</v>
      </c>
      <c r="G58" s="101"/>
    </row>
    <row r="59" spans="1:7" ht="12.95" customHeight="1" x14ac:dyDescent="0.2">
      <c r="A59" s="7">
        <v>52</v>
      </c>
      <c r="B59" s="8" t="s">
        <v>58</v>
      </c>
      <c r="C59" s="9">
        <v>38389</v>
      </c>
      <c r="D59" s="10">
        <f t="shared" si="1"/>
        <v>1.3602243595989731E-2</v>
      </c>
      <c r="G59" s="101"/>
    </row>
    <row r="60" spans="1:7" ht="12.95" customHeight="1" x14ac:dyDescent="0.2">
      <c r="A60" s="7">
        <v>53</v>
      </c>
      <c r="B60" s="8" t="s">
        <v>59</v>
      </c>
      <c r="C60" s="9">
        <v>52912</v>
      </c>
      <c r="D60" s="10">
        <f t="shared" si="1"/>
        <v>1.8748128712678336E-2</v>
      </c>
      <c r="G60" s="101"/>
    </row>
    <row r="61" spans="1:7" ht="12.95" customHeight="1" x14ac:dyDescent="0.2">
      <c r="A61" s="7">
        <v>54</v>
      </c>
      <c r="B61" s="8" t="s">
        <v>63</v>
      </c>
      <c r="C61" s="9">
        <v>27386</v>
      </c>
      <c r="D61" s="10">
        <f t="shared" si="1"/>
        <v>9.7035880882485812E-3</v>
      </c>
      <c r="G61" s="101"/>
    </row>
    <row r="62" spans="1:7" ht="12.95" customHeight="1" x14ac:dyDescent="0.2">
      <c r="A62" s="7">
        <v>55</v>
      </c>
      <c r="B62" s="8" t="s">
        <v>61</v>
      </c>
      <c r="C62" s="9">
        <v>10304</v>
      </c>
      <c r="D62" s="10">
        <f t="shared" si="1"/>
        <v>3.650981218918914E-3</v>
      </c>
      <c r="G62" s="101"/>
    </row>
    <row r="63" spans="1:7" ht="12.95" customHeight="1" x14ac:dyDescent="0.2">
      <c r="A63" s="7">
        <v>56</v>
      </c>
      <c r="B63" s="8" t="s">
        <v>62</v>
      </c>
      <c r="C63" s="9">
        <v>49741</v>
      </c>
      <c r="D63" s="10">
        <f t="shared" si="1"/>
        <v>1.7624559084845275E-2</v>
      </c>
      <c r="G63" s="101"/>
    </row>
    <row r="64" spans="1:7" ht="12.95" customHeight="1" x14ac:dyDescent="0.2">
      <c r="A64" s="7">
        <v>57</v>
      </c>
      <c r="B64" s="8" t="s">
        <v>22</v>
      </c>
      <c r="C64" s="9">
        <v>20959</v>
      </c>
      <c r="D64" s="10">
        <f t="shared" si="1"/>
        <v>7.4263310721391232E-3</v>
      </c>
      <c r="G64" s="101"/>
    </row>
    <row r="65" spans="1:7" ht="12.95" customHeight="1" x14ac:dyDescent="0.2">
      <c r="A65" s="7">
        <v>58</v>
      </c>
      <c r="B65" s="8" t="s">
        <v>27</v>
      </c>
      <c r="C65" s="9">
        <v>28996</v>
      </c>
      <c r="D65" s="10">
        <f t="shared" si="1"/>
        <v>1.0274053903704661E-2</v>
      </c>
      <c r="G65" s="101"/>
    </row>
    <row r="66" spans="1:7" ht="12.95" customHeight="1" x14ac:dyDescent="0.2">
      <c r="A66" s="12"/>
      <c r="B66" s="12" t="s">
        <v>87</v>
      </c>
      <c r="C66" s="13">
        <f>SUM(C8:C65)</f>
        <v>2822255</v>
      </c>
      <c r="D66" s="10">
        <f>SUM(D8:D65)</f>
        <v>1.0000000000000002</v>
      </c>
    </row>
    <row r="67" spans="1:7" ht="12.95" customHeight="1" x14ac:dyDescent="0.2">
      <c r="C67" s="11"/>
      <c r="D67" s="11"/>
    </row>
    <row r="68" spans="1:7" customFormat="1" x14ac:dyDescent="0.2">
      <c r="A68" t="s">
        <v>64</v>
      </c>
    </row>
    <row r="69" spans="1:7" customFormat="1" x14ac:dyDescent="0.2">
      <c r="A69" s="172" t="s">
        <v>65</v>
      </c>
      <c r="B69" s="172"/>
      <c r="C69" s="172"/>
      <c r="D69" s="172"/>
    </row>
    <row r="70" spans="1:7" ht="12.95" customHeight="1" x14ac:dyDescent="0.2">
      <c r="C70" s="11"/>
      <c r="D70" s="11"/>
    </row>
    <row r="71" spans="1:7" ht="12.95" customHeight="1" x14ac:dyDescent="0.2">
      <c r="C71" s="11"/>
      <c r="D71" s="11"/>
    </row>
    <row r="72" spans="1:7" ht="12.95" customHeight="1" x14ac:dyDescent="0.2">
      <c r="C72" s="11"/>
      <c r="D72" s="11"/>
    </row>
    <row r="73" spans="1:7" ht="12.95" customHeight="1" x14ac:dyDescent="0.2">
      <c r="C73" s="11"/>
      <c r="D73" s="11"/>
    </row>
    <row r="74" spans="1:7" ht="12.95" customHeight="1" x14ac:dyDescent="0.2">
      <c r="C74" s="11"/>
      <c r="D74" s="11"/>
    </row>
    <row r="75" spans="1:7" ht="12.95" customHeight="1" x14ac:dyDescent="0.2">
      <c r="C75" s="11"/>
      <c r="D75" s="11"/>
    </row>
    <row r="76" spans="1:7" ht="12.95" customHeight="1" x14ac:dyDescent="0.2">
      <c r="C76" s="11"/>
      <c r="D76" s="11"/>
    </row>
    <row r="77" spans="1:7" ht="12.95" customHeight="1" x14ac:dyDescent="0.2">
      <c r="C77" s="11"/>
      <c r="D77" s="11"/>
    </row>
    <row r="78" spans="1:7" ht="12.95" customHeight="1" x14ac:dyDescent="0.2">
      <c r="C78" s="11"/>
      <c r="D78" s="11"/>
    </row>
    <row r="79" spans="1:7" ht="12.95" customHeight="1" x14ac:dyDescent="0.2">
      <c r="C79" s="11"/>
      <c r="D79" s="11"/>
    </row>
    <row r="80" spans="1:7" ht="12.95" customHeight="1" x14ac:dyDescent="0.2">
      <c r="C80" s="11"/>
      <c r="D80" s="11"/>
    </row>
    <row r="81" spans="3:4" ht="12.95" customHeight="1" x14ac:dyDescent="0.2">
      <c r="C81" s="11"/>
      <c r="D81" s="11"/>
    </row>
    <row r="82" spans="3:4" ht="12.95" customHeight="1" x14ac:dyDescent="0.2">
      <c r="C82" s="11"/>
      <c r="D82" s="11"/>
    </row>
    <row r="83" spans="3:4" ht="12.95" customHeight="1" x14ac:dyDescent="0.2">
      <c r="C83" s="11"/>
      <c r="D83" s="11"/>
    </row>
    <row r="84" spans="3:4" ht="12.95" customHeight="1" x14ac:dyDescent="0.2">
      <c r="C84" s="11"/>
      <c r="D84" s="11"/>
    </row>
    <row r="85" spans="3:4" ht="12.95" customHeight="1" x14ac:dyDescent="0.2">
      <c r="C85" s="11"/>
      <c r="D85" s="11"/>
    </row>
    <row r="86" spans="3:4" ht="12.95" customHeight="1" x14ac:dyDescent="0.2"/>
    <row r="87" spans="3:4" ht="12.95" customHeight="1" x14ac:dyDescent="0.2"/>
    <row r="88" spans="3:4" ht="12.95" customHeight="1" x14ac:dyDescent="0.2"/>
    <row r="89" spans="3:4" ht="12.95" customHeight="1" x14ac:dyDescent="0.2"/>
    <row r="90" spans="3:4" ht="12.95" customHeight="1" x14ac:dyDescent="0.2"/>
    <row r="91" spans="3:4" ht="12.95" customHeight="1" x14ac:dyDescent="0.2"/>
    <row r="92" spans="3:4" ht="12.95" customHeight="1" x14ac:dyDescent="0.2"/>
    <row r="93" spans="3:4" ht="12.95" customHeight="1" x14ac:dyDescent="0.2"/>
    <row r="94" spans="3:4" ht="12.95" customHeight="1" x14ac:dyDescent="0.2"/>
    <row r="95" spans="3:4" ht="12.95" customHeight="1" x14ac:dyDescent="0.2"/>
    <row r="96" spans="3:4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</sheetData>
  <sortState xmlns:xlrd2="http://schemas.microsoft.com/office/spreadsheetml/2017/richdata2" ref="A8:D65">
    <sortCondition ref="A8"/>
  </sortState>
  <mergeCells count="5">
    <mergeCell ref="A1:D1"/>
    <mergeCell ref="A2:D2"/>
    <mergeCell ref="A4:D4"/>
    <mergeCell ref="A5:D5"/>
    <mergeCell ref="A69:D69"/>
  </mergeCells>
  <hyperlinks>
    <hyperlink ref="A69" r:id="rId1" location="Regreso&amp;c=" xr:uid="{00000000-0004-0000-0400-000000000000}"/>
  </hyperlinks>
  <printOptions horizontalCentered="1"/>
  <pageMargins left="0.15748031496062992" right="0.15748031496062992" top="0.39370078740157483" bottom="0.15748031496062992" header="0" footer="0"/>
  <pageSetup scale="85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8"/>
  <sheetViews>
    <sheetView topLeftCell="A32" zoomScaleNormal="75" workbookViewId="0">
      <selection activeCell="C6" sqref="C6:C63"/>
    </sheetView>
  </sheetViews>
  <sheetFormatPr baseColWidth="10" defaultColWidth="7.28515625" defaultRowHeight="19.5" customHeight="1" x14ac:dyDescent="0.2"/>
  <cols>
    <col min="1" max="1" width="5" style="55" bestFit="1" customWidth="1"/>
    <col min="2" max="2" width="28.28515625" style="55" bestFit="1" customWidth="1"/>
    <col min="3" max="3" width="23.42578125" style="55" customWidth="1"/>
    <col min="4" max="4" width="18.42578125" style="57" customWidth="1"/>
    <col min="5" max="5" width="18" style="57" customWidth="1"/>
    <col min="6" max="6" width="27.5703125" style="44" customWidth="1"/>
    <col min="7" max="7" width="16" style="44" customWidth="1"/>
    <col min="8" max="16384" width="7.28515625" style="44"/>
  </cols>
  <sheetData>
    <row r="1" spans="1:5" ht="17.25" customHeight="1" x14ac:dyDescent="0.2">
      <c r="A1" s="169" t="s">
        <v>0</v>
      </c>
      <c r="B1" s="169"/>
      <c r="C1" s="169"/>
      <c r="D1" s="169"/>
      <c r="E1" s="169"/>
    </row>
    <row r="2" spans="1:5" ht="15" customHeight="1" x14ac:dyDescent="0.2">
      <c r="A2" s="169" t="s">
        <v>1</v>
      </c>
      <c r="B2" s="169"/>
      <c r="C2" s="169"/>
      <c r="D2" s="169"/>
      <c r="E2" s="169"/>
    </row>
    <row r="3" spans="1:5" ht="10.5" customHeight="1" x14ac:dyDescent="0.2">
      <c r="A3" s="169"/>
      <c r="B3" s="169"/>
      <c r="C3" s="169"/>
      <c r="D3" s="169"/>
      <c r="E3" s="169"/>
    </row>
    <row r="4" spans="1:5" ht="15" customHeight="1" x14ac:dyDescent="0.2">
      <c r="A4" s="173" t="s">
        <v>151</v>
      </c>
      <c r="B4" s="173"/>
      <c r="C4" s="173"/>
      <c r="D4" s="173"/>
      <c r="E4" s="173"/>
    </row>
    <row r="5" spans="1:5" ht="42" customHeight="1" x14ac:dyDescent="0.2">
      <c r="A5" s="45"/>
      <c r="B5" s="95" t="s">
        <v>82</v>
      </c>
      <c r="C5" s="95" t="s">
        <v>83</v>
      </c>
      <c r="D5" s="95" t="s">
        <v>84</v>
      </c>
      <c r="E5" s="96" t="s">
        <v>85</v>
      </c>
    </row>
    <row r="6" spans="1:5" ht="12.95" customHeight="1" x14ac:dyDescent="0.2">
      <c r="A6" s="7">
        <v>1</v>
      </c>
      <c r="B6" s="48" t="s">
        <v>6</v>
      </c>
      <c r="C6" s="49">
        <v>6.7229927841389245E-3</v>
      </c>
      <c r="D6" s="97">
        <f t="shared" ref="D6:D37" si="0">1/C6</f>
        <v>148.74328027827553</v>
      </c>
      <c r="E6" s="50">
        <f t="shared" ref="E6:E37" si="1">+D6/$D$64</f>
        <v>1.3799419812311352E-2</v>
      </c>
    </row>
    <row r="7" spans="1:5" ht="12.95" customHeight="1" x14ac:dyDescent="0.2">
      <c r="A7" s="7">
        <v>2</v>
      </c>
      <c r="B7" s="48" t="s">
        <v>7</v>
      </c>
      <c r="C7" s="49">
        <v>2.7584325300158918E-3</v>
      </c>
      <c r="D7" s="46">
        <f t="shared" si="0"/>
        <v>362.52472703917789</v>
      </c>
      <c r="E7" s="47">
        <f t="shared" si="1"/>
        <v>3.3632651447501036E-2</v>
      </c>
    </row>
    <row r="8" spans="1:5" ht="12.95" customHeight="1" x14ac:dyDescent="0.2">
      <c r="A8" s="7">
        <v>3</v>
      </c>
      <c r="B8" s="48" t="s">
        <v>8</v>
      </c>
      <c r="C8" s="49">
        <v>1.7134879732696017E-2</v>
      </c>
      <c r="D8" s="46">
        <f t="shared" si="0"/>
        <v>58.360491325296223</v>
      </c>
      <c r="E8" s="47">
        <f t="shared" si="1"/>
        <v>5.4143011956160302E-3</v>
      </c>
    </row>
    <row r="9" spans="1:5" ht="12.95" customHeight="1" x14ac:dyDescent="0.2">
      <c r="A9" s="7">
        <v>4</v>
      </c>
      <c r="B9" s="48" t="s">
        <v>9</v>
      </c>
      <c r="C9" s="49">
        <v>1.4219126195187891E-3</v>
      </c>
      <c r="D9" s="46">
        <f t="shared" si="0"/>
        <v>703.27809618739093</v>
      </c>
      <c r="E9" s="47">
        <f t="shared" si="1"/>
        <v>6.5245500004683668E-2</v>
      </c>
    </row>
    <row r="10" spans="1:5" ht="12.95" customHeight="1" x14ac:dyDescent="0.2">
      <c r="A10" s="7">
        <v>5</v>
      </c>
      <c r="B10" s="48" t="s">
        <v>10</v>
      </c>
      <c r="C10" s="49">
        <v>1.1531204657268744E-2</v>
      </c>
      <c r="D10" s="46">
        <f t="shared" si="0"/>
        <v>86.721208210422816</v>
      </c>
      <c r="E10" s="47">
        <f t="shared" si="1"/>
        <v>8.0454213224801993E-3</v>
      </c>
    </row>
    <row r="11" spans="1:5" ht="12.95" customHeight="1" x14ac:dyDescent="0.2">
      <c r="A11" s="7">
        <v>6</v>
      </c>
      <c r="B11" s="48" t="s">
        <v>11</v>
      </c>
      <c r="C11" s="49">
        <v>6.4902002122416294E-3</v>
      </c>
      <c r="D11" s="46">
        <f t="shared" si="0"/>
        <v>154.07845171152482</v>
      </c>
      <c r="E11" s="47">
        <f t="shared" si="1"/>
        <v>1.4294381804814958E-2</v>
      </c>
    </row>
    <row r="12" spans="1:5" ht="12.95" customHeight="1" x14ac:dyDescent="0.2">
      <c r="A12" s="7">
        <v>7</v>
      </c>
      <c r="B12" s="48" t="s">
        <v>12</v>
      </c>
      <c r="C12" s="49">
        <v>3.3940944386669524E-3</v>
      </c>
      <c r="D12" s="46">
        <f t="shared" si="0"/>
        <v>294.62939764067232</v>
      </c>
      <c r="E12" s="47">
        <f t="shared" si="1"/>
        <v>2.7333770907067085E-2</v>
      </c>
    </row>
    <row r="13" spans="1:5" ht="12.95" customHeight="1" x14ac:dyDescent="0.2">
      <c r="A13" s="7">
        <v>8</v>
      </c>
      <c r="B13" s="48" t="s">
        <v>13</v>
      </c>
      <c r="C13" s="49">
        <v>7.0298396140674744E-3</v>
      </c>
      <c r="D13" s="46">
        <f t="shared" si="0"/>
        <v>142.2507560483871</v>
      </c>
      <c r="E13" s="47">
        <f t="shared" si="1"/>
        <v>1.3197086266068326E-2</v>
      </c>
    </row>
    <row r="14" spans="1:5" ht="12.95" customHeight="1" x14ac:dyDescent="0.2">
      <c r="A14" s="7">
        <v>9</v>
      </c>
      <c r="B14" s="48" t="s">
        <v>14</v>
      </c>
      <c r="C14" s="49">
        <v>7.8217595504304176E-3</v>
      </c>
      <c r="D14" s="46">
        <f t="shared" si="0"/>
        <v>127.84847112117781</v>
      </c>
      <c r="E14" s="47">
        <f t="shared" si="1"/>
        <v>1.1860937328144762E-2</v>
      </c>
    </row>
    <row r="15" spans="1:5" ht="12.95" customHeight="1" x14ac:dyDescent="0.2">
      <c r="A15" s="7">
        <v>10</v>
      </c>
      <c r="B15" s="48" t="s">
        <v>15</v>
      </c>
      <c r="C15" s="49">
        <v>1.789349296927457E-3</v>
      </c>
      <c r="D15" s="46">
        <f t="shared" si="0"/>
        <v>558.86237623762372</v>
      </c>
      <c r="E15" s="47">
        <f t="shared" si="1"/>
        <v>5.1847562676989221E-2</v>
      </c>
    </row>
    <row r="16" spans="1:5" ht="12.95" customHeight="1" x14ac:dyDescent="0.2">
      <c r="A16" s="7">
        <v>11</v>
      </c>
      <c r="B16" s="48" t="s">
        <v>17</v>
      </c>
      <c r="C16" s="49">
        <v>1.0743182313433762E-2</v>
      </c>
      <c r="D16" s="46">
        <f t="shared" si="0"/>
        <v>93.082288918205805</v>
      </c>
      <c r="E16" s="47">
        <f t="shared" si="1"/>
        <v>8.6355604062927308E-3</v>
      </c>
    </row>
    <row r="17" spans="1:5" ht="12.95" customHeight="1" x14ac:dyDescent="0.2">
      <c r="A17" s="7">
        <v>12</v>
      </c>
      <c r="B17" s="48" t="s">
        <v>18</v>
      </c>
      <c r="C17" s="49">
        <v>1.7045235104552921E-2</v>
      </c>
      <c r="D17" s="46">
        <f t="shared" si="0"/>
        <v>58.667421943208744</v>
      </c>
      <c r="E17" s="47">
        <f t="shared" si="1"/>
        <v>5.4427761925496939E-3</v>
      </c>
    </row>
    <row r="18" spans="1:5" ht="12.95" customHeight="1" x14ac:dyDescent="0.2">
      <c r="A18" s="7">
        <v>13</v>
      </c>
      <c r="B18" s="48" t="s">
        <v>19</v>
      </c>
      <c r="C18" s="49">
        <v>6.3555915393896018E-2</v>
      </c>
      <c r="D18" s="46">
        <f t="shared" si="0"/>
        <v>15.734176650629143</v>
      </c>
      <c r="E18" s="47">
        <f t="shared" si="1"/>
        <v>1.4597130613019696E-3</v>
      </c>
    </row>
    <row r="19" spans="1:5" ht="12.95" customHeight="1" x14ac:dyDescent="0.2">
      <c r="A19" s="7">
        <v>14</v>
      </c>
      <c r="B19" s="48" t="s">
        <v>20</v>
      </c>
      <c r="C19" s="49">
        <v>5.5487544534423717E-3</v>
      </c>
      <c r="D19" s="46">
        <f t="shared" si="0"/>
        <v>180.22062579821198</v>
      </c>
      <c r="E19" s="47">
        <f t="shared" si="1"/>
        <v>1.671968017361402E-2</v>
      </c>
    </row>
    <row r="20" spans="1:5" ht="12.95" customHeight="1" x14ac:dyDescent="0.2">
      <c r="A20" s="7">
        <v>15</v>
      </c>
      <c r="B20" s="48" t="s">
        <v>16</v>
      </c>
      <c r="C20" s="49">
        <v>7.7292803095397123E-3</v>
      </c>
      <c r="D20" s="46">
        <f t="shared" si="0"/>
        <v>129.37815164573209</v>
      </c>
      <c r="E20" s="47">
        <f t="shared" si="1"/>
        <v>1.2002850991051415E-2</v>
      </c>
    </row>
    <row r="21" spans="1:5" ht="12.95" customHeight="1" x14ac:dyDescent="0.2">
      <c r="A21" s="7">
        <v>16</v>
      </c>
      <c r="B21" s="48" t="s">
        <v>21</v>
      </c>
      <c r="C21" s="49">
        <v>1.4491603345551695E-2</v>
      </c>
      <c r="D21" s="46">
        <f t="shared" si="0"/>
        <v>69.005476906525828</v>
      </c>
      <c r="E21" s="47">
        <f t="shared" si="1"/>
        <v>6.4018726990585483E-3</v>
      </c>
    </row>
    <row r="22" spans="1:5" ht="12.95" customHeight="1" x14ac:dyDescent="0.2">
      <c r="A22" s="7">
        <v>17</v>
      </c>
      <c r="B22" s="48" t="s">
        <v>23</v>
      </c>
      <c r="C22" s="49">
        <v>8.9003297008952067E-3</v>
      </c>
      <c r="D22" s="46">
        <f t="shared" si="0"/>
        <v>112.3553883514471</v>
      </c>
      <c r="E22" s="47">
        <f t="shared" si="1"/>
        <v>1.0423591365850375E-2</v>
      </c>
    </row>
    <row r="23" spans="1:5" ht="12.95" customHeight="1" x14ac:dyDescent="0.2">
      <c r="A23" s="7">
        <v>18</v>
      </c>
      <c r="B23" s="48" t="s">
        <v>24</v>
      </c>
      <c r="C23" s="49">
        <v>5.4332439839773518E-3</v>
      </c>
      <c r="D23" s="46">
        <f t="shared" si="0"/>
        <v>184.05210643015519</v>
      </c>
      <c r="E23" s="47">
        <f t="shared" si="1"/>
        <v>1.707513965819718E-2</v>
      </c>
    </row>
    <row r="24" spans="1:5" ht="12.95" customHeight="1" x14ac:dyDescent="0.2">
      <c r="A24" s="7">
        <v>19</v>
      </c>
      <c r="B24" s="48" t="s">
        <v>25</v>
      </c>
      <c r="C24" s="49">
        <v>1.9321429140882025E-3</v>
      </c>
      <c r="D24" s="46">
        <f t="shared" si="0"/>
        <v>517.56005868329362</v>
      </c>
      <c r="E24" s="47">
        <f t="shared" si="1"/>
        <v>4.8015806256885313E-2</v>
      </c>
    </row>
    <row r="25" spans="1:5" ht="12.95" customHeight="1" x14ac:dyDescent="0.2">
      <c r="A25" s="7">
        <v>20</v>
      </c>
      <c r="B25" s="48" t="s">
        <v>26</v>
      </c>
      <c r="C25" s="49">
        <v>3.6211823524096867E-2</v>
      </c>
      <c r="D25" s="46">
        <f t="shared" si="0"/>
        <v>27.615289777786476</v>
      </c>
      <c r="E25" s="47">
        <f t="shared" si="1"/>
        <v>2.5619643197956495E-3</v>
      </c>
    </row>
    <row r="26" spans="1:5" ht="12.95" customHeight="1" x14ac:dyDescent="0.2">
      <c r="A26" s="7">
        <v>21</v>
      </c>
      <c r="B26" s="48" t="s">
        <v>28</v>
      </c>
      <c r="C26" s="49">
        <v>2.0717121592485441E-2</v>
      </c>
      <c r="D26" s="46">
        <f t="shared" si="0"/>
        <v>48.269253792608048</v>
      </c>
      <c r="E26" s="47">
        <f t="shared" si="1"/>
        <v>4.4781027812823134E-3</v>
      </c>
    </row>
    <row r="27" spans="1:5" ht="12.95" customHeight="1" x14ac:dyDescent="0.2">
      <c r="A27" s="7">
        <v>22</v>
      </c>
      <c r="B27" s="48" t="s">
        <v>29</v>
      </c>
      <c r="C27" s="49">
        <v>6.7449610329328854E-3</v>
      </c>
      <c r="D27" s="46">
        <f t="shared" si="0"/>
        <v>148.25882538348392</v>
      </c>
      <c r="E27" s="47">
        <f t="shared" si="1"/>
        <v>1.375447528466041E-2</v>
      </c>
    </row>
    <row r="28" spans="1:5" ht="12.95" customHeight="1" x14ac:dyDescent="0.2">
      <c r="A28" s="7">
        <v>23</v>
      </c>
      <c r="B28" s="48" t="s">
        <v>30</v>
      </c>
      <c r="C28" s="49">
        <v>5.4215512063934693E-3</v>
      </c>
      <c r="D28" s="46">
        <f t="shared" si="0"/>
        <v>184.4490556172799</v>
      </c>
      <c r="E28" s="47">
        <f t="shared" si="1"/>
        <v>1.7111965983843902E-2</v>
      </c>
    </row>
    <row r="29" spans="1:5" ht="12.95" customHeight="1" x14ac:dyDescent="0.2">
      <c r="A29" s="7">
        <v>24</v>
      </c>
      <c r="B29" s="48" t="s">
        <v>31</v>
      </c>
      <c r="C29" s="49">
        <v>3.4703809542369485E-2</v>
      </c>
      <c r="D29" s="46">
        <f t="shared" si="0"/>
        <v>28.815280316102225</v>
      </c>
      <c r="E29" s="47">
        <f t="shared" si="1"/>
        <v>2.6732915217912009E-3</v>
      </c>
    </row>
    <row r="30" spans="1:5" ht="12.95" customHeight="1" x14ac:dyDescent="0.2">
      <c r="A30" s="7">
        <v>25</v>
      </c>
      <c r="B30" s="48" t="s">
        <v>32</v>
      </c>
      <c r="C30" s="49">
        <v>1.1022037342479684E-2</v>
      </c>
      <c r="D30" s="46">
        <f t="shared" si="0"/>
        <v>90.727328254090722</v>
      </c>
      <c r="E30" s="47">
        <f t="shared" si="1"/>
        <v>8.4170826990322307E-3</v>
      </c>
    </row>
    <row r="31" spans="1:5" ht="12.95" customHeight="1" x14ac:dyDescent="0.2">
      <c r="A31" s="7">
        <v>26</v>
      </c>
      <c r="B31" s="48" t="s">
        <v>33</v>
      </c>
      <c r="C31" s="49">
        <v>3.3242920997571092E-3</v>
      </c>
      <c r="D31" s="46">
        <f t="shared" si="0"/>
        <v>300.81592410999787</v>
      </c>
      <c r="E31" s="47">
        <f t="shared" si="1"/>
        <v>2.7907716000724322E-2</v>
      </c>
    </row>
    <row r="32" spans="1:5" ht="12.95" customHeight="1" x14ac:dyDescent="0.2">
      <c r="A32" s="7">
        <v>27</v>
      </c>
      <c r="B32" s="48" t="s">
        <v>34</v>
      </c>
      <c r="C32" s="49">
        <v>3.6194461521017766E-3</v>
      </c>
      <c r="D32" s="46">
        <f t="shared" si="0"/>
        <v>276.28536465981404</v>
      </c>
      <c r="E32" s="47">
        <f t="shared" si="1"/>
        <v>2.5631932600958945E-2</v>
      </c>
    </row>
    <row r="33" spans="1:5" ht="12.95" customHeight="1" x14ac:dyDescent="0.2">
      <c r="A33" s="7">
        <v>28</v>
      </c>
      <c r="B33" s="48" t="s">
        <v>35</v>
      </c>
      <c r="C33" s="49">
        <v>0.32311325518069772</v>
      </c>
      <c r="D33" s="46">
        <f t="shared" si="0"/>
        <v>3.0948900546985003</v>
      </c>
      <c r="E33" s="47">
        <f t="shared" si="1"/>
        <v>2.8712347245423396E-4</v>
      </c>
    </row>
    <row r="34" spans="1:5" ht="12.95" customHeight="1" x14ac:dyDescent="0.2">
      <c r="A34" s="7">
        <v>29</v>
      </c>
      <c r="B34" s="48" t="s">
        <v>36</v>
      </c>
      <c r="C34" s="49">
        <v>6.5437035278527273E-3</v>
      </c>
      <c r="D34" s="46">
        <f t="shared" si="0"/>
        <v>152.81865930257743</v>
      </c>
      <c r="E34" s="47">
        <f t="shared" si="1"/>
        <v>1.4177506579965107E-2</v>
      </c>
    </row>
    <row r="35" spans="1:5" ht="12.95" customHeight="1" x14ac:dyDescent="0.2">
      <c r="A35" s="7">
        <v>30</v>
      </c>
      <c r="B35" s="48" t="s">
        <v>37</v>
      </c>
      <c r="C35" s="49">
        <v>1.693326790102241E-3</v>
      </c>
      <c r="D35" s="46">
        <f t="shared" si="0"/>
        <v>590.55346306758736</v>
      </c>
      <c r="E35" s="47">
        <f t="shared" si="1"/>
        <v>5.4787652546305833E-2</v>
      </c>
    </row>
    <row r="36" spans="1:5" ht="12.95" customHeight="1" x14ac:dyDescent="0.2">
      <c r="A36" s="7">
        <v>31</v>
      </c>
      <c r="B36" s="48" t="s">
        <v>38</v>
      </c>
      <c r="C36" s="49">
        <v>5.2954109391249197E-3</v>
      </c>
      <c r="D36" s="46">
        <f t="shared" si="0"/>
        <v>188.84275677484109</v>
      </c>
      <c r="E36" s="47">
        <f t="shared" si="1"/>
        <v>1.7519584578039184E-2</v>
      </c>
    </row>
    <row r="37" spans="1:5" ht="12.95" customHeight="1" x14ac:dyDescent="0.2">
      <c r="A37" s="7">
        <v>32</v>
      </c>
      <c r="B37" s="48" t="s">
        <v>39</v>
      </c>
      <c r="C37" s="49">
        <v>4.3096743561442889E-3</v>
      </c>
      <c r="D37" s="46">
        <f t="shared" si="0"/>
        <v>232.03609306914413</v>
      </c>
      <c r="E37" s="47">
        <f t="shared" si="1"/>
        <v>2.1526777235780285E-2</v>
      </c>
    </row>
    <row r="38" spans="1:5" ht="12.95" customHeight="1" x14ac:dyDescent="0.2">
      <c r="A38" s="7">
        <v>33</v>
      </c>
      <c r="B38" s="48" t="s">
        <v>40</v>
      </c>
      <c r="C38" s="49">
        <v>1.4130544546825144E-2</v>
      </c>
      <c r="D38" s="46">
        <f t="shared" ref="D38:D63" si="2">1/C38</f>
        <v>70.768681043129391</v>
      </c>
      <c r="E38" s="47">
        <f t="shared" ref="E38:E63" si="3">+D38/$D$64</f>
        <v>6.5654511413940717E-3</v>
      </c>
    </row>
    <row r="39" spans="1:5" ht="12.95" customHeight="1" x14ac:dyDescent="0.2">
      <c r="A39" s="7">
        <v>34</v>
      </c>
      <c r="B39" s="48" t="s">
        <v>41</v>
      </c>
      <c r="C39" s="49">
        <v>3.8214123103688363E-3</v>
      </c>
      <c r="D39" s="46">
        <f t="shared" si="2"/>
        <v>261.68335651367642</v>
      </c>
      <c r="E39" s="47">
        <f t="shared" si="3"/>
        <v>2.4277254660991711E-2</v>
      </c>
    </row>
    <row r="40" spans="1:5" ht="12.95" customHeight="1" x14ac:dyDescent="0.2">
      <c r="A40" s="7">
        <v>35</v>
      </c>
      <c r="B40" s="48" t="s">
        <v>42</v>
      </c>
      <c r="C40" s="49">
        <v>0.11766194054045435</v>
      </c>
      <c r="D40" s="46">
        <f t="shared" si="2"/>
        <v>8.4989249319424705</v>
      </c>
      <c r="E40" s="47">
        <f t="shared" si="3"/>
        <v>7.8847416078078121E-4</v>
      </c>
    </row>
    <row r="41" spans="1:5" ht="12.95" customHeight="1" x14ac:dyDescent="0.2">
      <c r="A41" s="7">
        <v>36</v>
      </c>
      <c r="B41" s="48" t="s">
        <v>43</v>
      </c>
      <c r="C41" s="49">
        <v>1.0340667303273446E-2</v>
      </c>
      <c r="D41" s="46">
        <f t="shared" si="2"/>
        <v>96.705557839912288</v>
      </c>
      <c r="E41" s="47">
        <f t="shared" si="3"/>
        <v>8.9717033826341702E-3</v>
      </c>
    </row>
    <row r="42" spans="1:5" ht="12.95" customHeight="1" x14ac:dyDescent="0.2">
      <c r="A42" s="7">
        <v>37</v>
      </c>
      <c r="B42" s="48" t="s">
        <v>44</v>
      </c>
      <c r="C42" s="49">
        <v>3.3674136461800938E-2</v>
      </c>
      <c r="D42" s="46">
        <f t="shared" si="2"/>
        <v>29.696381409345832</v>
      </c>
      <c r="E42" s="47">
        <f t="shared" si="3"/>
        <v>2.7550342657995893E-3</v>
      </c>
    </row>
    <row r="43" spans="1:5" ht="12.95" customHeight="1" x14ac:dyDescent="0.2">
      <c r="A43" s="7">
        <v>38</v>
      </c>
      <c r="B43" s="48" t="s">
        <v>45</v>
      </c>
      <c r="C43" s="49">
        <v>5.083877962834684E-3</v>
      </c>
      <c r="D43" s="46">
        <f t="shared" si="2"/>
        <v>196.70023696682463</v>
      </c>
      <c r="E43" s="47">
        <f t="shared" si="3"/>
        <v>1.8248549729495092E-2</v>
      </c>
    </row>
    <row r="44" spans="1:5" ht="12.95" customHeight="1" x14ac:dyDescent="0.2">
      <c r="A44" s="7">
        <v>39</v>
      </c>
      <c r="B44" s="48" t="s">
        <v>46</v>
      </c>
      <c r="C44" s="49">
        <v>4.8199046507137024E-3</v>
      </c>
      <c r="D44" s="46">
        <f t="shared" si="2"/>
        <v>207.47298390061016</v>
      </c>
      <c r="E44" s="47">
        <f t="shared" si="3"/>
        <v>1.9247974087980266E-2</v>
      </c>
    </row>
    <row r="45" spans="1:5" ht="12.95" customHeight="1" x14ac:dyDescent="0.2">
      <c r="A45" s="7">
        <v>40</v>
      </c>
      <c r="B45" s="48" t="s">
        <v>47</v>
      </c>
      <c r="C45" s="49">
        <v>1.3098745506695887E-2</v>
      </c>
      <c r="D45" s="46">
        <f t="shared" si="2"/>
        <v>76.343188703743778</v>
      </c>
      <c r="E45" s="47">
        <f t="shared" si="3"/>
        <v>7.082617169411263E-3</v>
      </c>
    </row>
    <row r="46" spans="1:5" ht="12.95" customHeight="1" x14ac:dyDescent="0.2">
      <c r="A46" s="7">
        <v>41</v>
      </c>
      <c r="B46" s="48" t="s">
        <v>48</v>
      </c>
      <c r="C46" s="49">
        <v>7.1928298470549257E-3</v>
      </c>
      <c r="D46" s="46">
        <f t="shared" si="2"/>
        <v>139.02733990147783</v>
      </c>
      <c r="E46" s="47">
        <f t="shared" si="3"/>
        <v>1.2898038991073673E-2</v>
      </c>
    </row>
    <row r="47" spans="1:5" ht="12.95" customHeight="1" x14ac:dyDescent="0.2">
      <c r="A47" s="7">
        <v>42</v>
      </c>
      <c r="B47" s="48" t="s">
        <v>49</v>
      </c>
      <c r="C47" s="49">
        <v>6.4515786135554724E-3</v>
      </c>
      <c r="D47" s="46">
        <f t="shared" si="2"/>
        <v>155.00082381370825</v>
      </c>
      <c r="E47" s="47">
        <f t="shared" si="3"/>
        <v>1.4379953400636839E-2</v>
      </c>
    </row>
    <row r="48" spans="1:5" ht="12.95" customHeight="1" x14ac:dyDescent="0.2">
      <c r="A48" s="7">
        <v>43</v>
      </c>
      <c r="B48" s="48" t="s">
        <v>50</v>
      </c>
      <c r="C48" s="49">
        <v>4.7649840287288005E-3</v>
      </c>
      <c r="D48" s="46">
        <f t="shared" si="2"/>
        <v>209.86429208804282</v>
      </c>
      <c r="E48" s="47">
        <f t="shared" si="3"/>
        <v>1.9469823878554102E-2</v>
      </c>
    </row>
    <row r="49" spans="1:5" ht="12.95" customHeight="1" x14ac:dyDescent="0.2">
      <c r="A49" s="7">
        <v>44</v>
      </c>
      <c r="B49" s="48" t="s">
        <v>51</v>
      </c>
      <c r="C49" s="49">
        <v>2.8225656434305193E-3</v>
      </c>
      <c r="D49" s="46">
        <f t="shared" si="2"/>
        <v>354.28759728847598</v>
      </c>
      <c r="E49" s="47">
        <f t="shared" si="3"/>
        <v>3.2868464915741344E-2</v>
      </c>
    </row>
    <row r="50" spans="1:5" ht="12.95" customHeight="1" x14ac:dyDescent="0.2">
      <c r="A50" s="7">
        <v>45</v>
      </c>
      <c r="B50" s="48" t="s">
        <v>52</v>
      </c>
      <c r="C50" s="49">
        <v>2.6776460667090676E-3</v>
      </c>
      <c r="D50" s="46">
        <f t="shared" si="2"/>
        <v>373.46235278549693</v>
      </c>
      <c r="E50" s="47">
        <f t="shared" si="3"/>
        <v>3.4647372173983802E-2</v>
      </c>
    </row>
    <row r="51" spans="1:5" ht="12.95" customHeight="1" x14ac:dyDescent="0.2">
      <c r="A51" s="7">
        <v>46</v>
      </c>
      <c r="B51" s="48" t="s">
        <v>53</v>
      </c>
      <c r="C51" s="49">
        <v>5.0271857078825269E-3</v>
      </c>
      <c r="D51" s="46">
        <f t="shared" si="2"/>
        <v>198.91845221313784</v>
      </c>
      <c r="E51" s="47">
        <f t="shared" si="3"/>
        <v>1.845434109943583E-2</v>
      </c>
    </row>
    <row r="52" spans="1:5" ht="12.95" customHeight="1" x14ac:dyDescent="0.2">
      <c r="A52" s="7">
        <v>47</v>
      </c>
      <c r="B52" s="48" t="s">
        <v>54</v>
      </c>
      <c r="C52" s="49">
        <v>6.1149683497770399E-3</v>
      </c>
      <c r="D52" s="46">
        <f t="shared" si="2"/>
        <v>163.53314404913664</v>
      </c>
      <c r="E52" s="47">
        <f t="shared" si="3"/>
        <v>1.5171525757260145E-2</v>
      </c>
    </row>
    <row r="53" spans="1:5" ht="12.95" customHeight="1" x14ac:dyDescent="0.2">
      <c r="A53" s="7">
        <v>48</v>
      </c>
      <c r="B53" s="48" t="s">
        <v>55</v>
      </c>
      <c r="C53" s="49">
        <v>6.4508699603685708E-3</v>
      </c>
      <c r="D53" s="46">
        <f t="shared" si="2"/>
        <v>155.01785125782709</v>
      </c>
      <c r="E53" s="47">
        <f t="shared" si="3"/>
        <v>1.4381533094518048E-2</v>
      </c>
    </row>
    <row r="54" spans="1:5" ht="12.95" customHeight="1" x14ac:dyDescent="0.2">
      <c r="A54" s="7">
        <v>49</v>
      </c>
      <c r="B54" s="48" t="s">
        <v>56</v>
      </c>
      <c r="C54" s="49">
        <v>3.2870878074447562E-3</v>
      </c>
      <c r="D54" s="46">
        <f t="shared" si="2"/>
        <v>304.22065322841433</v>
      </c>
      <c r="E54" s="47">
        <f t="shared" si="3"/>
        <v>2.8223584296517792E-2</v>
      </c>
    </row>
    <row r="55" spans="1:5" ht="12.95" customHeight="1" x14ac:dyDescent="0.2">
      <c r="A55" s="7">
        <v>50</v>
      </c>
      <c r="B55" s="48" t="s">
        <v>60</v>
      </c>
      <c r="C55" s="49">
        <v>5.4771804815652728E-3</v>
      </c>
      <c r="D55" s="46">
        <f t="shared" si="2"/>
        <v>182.57568896364344</v>
      </c>
      <c r="E55" s="47">
        <f t="shared" si="3"/>
        <v>1.6938167390270126E-2</v>
      </c>
    </row>
    <row r="56" spans="1:5" ht="12.95" customHeight="1" x14ac:dyDescent="0.2">
      <c r="A56" s="7">
        <v>51</v>
      </c>
      <c r="B56" s="48" t="s">
        <v>57</v>
      </c>
      <c r="C56" s="49">
        <v>1.8772222921033003E-3</v>
      </c>
      <c r="D56" s="46">
        <f t="shared" si="2"/>
        <v>532.7019630049075</v>
      </c>
      <c r="E56" s="47">
        <f t="shared" si="3"/>
        <v>4.9420572200603169E-2</v>
      </c>
    </row>
    <row r="57" spans="1:5" ht="12.95" customHeight="1" x14ac:dyDescent="0.2">
      <c r="A57" s="7">
        <v>52</v>
      </c>
      <c r="B57" s="48" t="s">
        <v>58</v>
      </c>
      <c r="C57" s="49">
        <v>1.3602243595989731E-2</v>
      </c>
      <c r="D57" s="46">
        <f t="shared" si="2"/>
        <v>73.517283596863692</v>
      </c>
      <c r="E57" s="47">
        <f t="shared" si="3"/>
        <v>6.8204483450674831E-3</v>
      </c>
    </row>
    <row r="58" spans="1:5" ht="12.95" customHeight="1" x14ac:dyDescent="0.2">
      <c r="A58" s="7">
        <v>53</v>
      </c>
      <c r="B58" s="48" t="s">
        <v>59</v>
      </c>
      <c r="C58" s="49">
        <v>1.8748128712678336E-2</v>
      </c>
      <c r="D58" s="46">
        <f t="shared" si="2"/>
        <v>53.338656637435747</v>
      </c>
      <c r="E58" s="47">
        <f t="shared" si="3"/>
        <v>4.9484085182717645E-3</v>
      </c>
    </row>
    <row r="59" spans="1:5" ht="12.95" customHeight="1" x14ac:dyDescent="0.2">
      <c r="A59" s="7">
        <v>54</v>
      </c>
      <c r="B59" s="48" t="s">
        <v>63</v>
      </c>
      <c r="C59" s="49">
        <v>9.7035880882485812E-3</v>
      </c>
      <c r="D59" s="46">
        <f t="shared" si="2"/>
        <v>103.05466296647923</v>
      </c>
      <c r="E59" s="47">
        <f t="shared" si="3"/>
        <v>9.5607314510624264E-3</v>
      </c>
    </row>
    <row r="60" spans="1:5" ht="12.95" customHeight="1" x14ac:dyDescent="0.2">
      <c r="A60" s="7">
        <v>55</v>
      </c>
      <c r="B60" s="48" t="s">
        <v>61</v>
      </c>
      <c r="C60" s="49">
        <v>3.650981218918914E-3</v>
      </c>
      <c r="D60" s="46">
        <f t="shared" si="2"/>
        <v>273.89897127329192</v>
      </c>
      <c r="E60" s="47">
        <f t="shared" si="3"/>
        <v>2.5410538773175038E-2</v>
      </c>
    </row>
    <row r="61" spans="1:5" ht="12.95" customHeight="1" x14ac:dyDescent="0.2">
      <c r="A61" s="7">
        <v>56</v>
      </c>
      <c r="B61" s="48" t="s">
        <v>62</v>
      </c>
      <c r="C61" s="49">
        <v>1.7624559084845275E-2</v>
      </c>
      <c r="D61" s="46">
        <f t="shared" si="2"/>
        <v>56.739008061759918</v>
      </c>
      <c r="E61" s="47">
        <f t="shared" si="3"/>
        <v>5.2638706805009068E-3</v>
      </c>
    </row>
    <row r="62" spans="1:5" ht="12.95" customHeight="1" x14ac:dyDescent="0.2">
      <c r="A62" s="7">
        <v>57</v>
      </c>
      <c r="B62" s="48" t="s">
        <v>22</v>
      </c>
      <c r="C62" s="49">
        <v>7.4263310721391232E-3</v>
      </c>
      <c r="D62" s="46">
        <f t="shared" si="2"/>
        <v>134.65599503793118</v>
      </c>
      <c r="E62" s="47">
        <f t="shared" si="3"/>
        <v>1.2492494466281576E-2</v>
      </c>
    </row>
    <row r="63" spans="1:5" ht="12.95" customHeight="1" x14ac:dyDescent="0.2">
      <c r="A63" s="7">
        <v>58</v>
      </c>
      <c r="B63" s="48" t="s">
        <v>27</v>
      </c>
      <c r="C63" s="49">
        <v>1.0274053903704661E-2</v>
      </c>
      <c r="D63" s="46">
        <f t="shared" si="2"/>
        <v>97.332563112153409</v>
      </c>
      <c r="E63" s="47">
        <f t="shared" si="3"/>
        <v>9.0298727934472207E-3</v>
      </c>
    </row>
    <row r="64" spans="1:5" ht="12.95" customHeight="1" x14ac:dyDescent="0.2">
      <c r="A64" s="51"/>
      <c r="B64" s="52" t="s">
        <v>87</v>
      </c>
      <c r="C64" s="53">
        <f>SUM(C6:C63)</f>
        <v>1.0000000000000002</v>
      </c>
      <c r="D64" s="53">
        <f>SUM(D6:D63)</f>
        <v>10778.951745896742</v>
      </c>
      <c r="E64" s="54">
        <f>SUM(E6:E63)</f>
        <v>0.99999999999999956</v>
      </c>
    </row>
    <row r="65" spans="2:5" ht="12.95" customHeight="1" x14ac:dyDescent="0.2">
      <c r="D65" s="56">
        <v>1</v>
      </c>
    </row>
    <row r="66" spans="2:5" ht="12.95" customHeight="1" x14ac:dyDescent="0.2">
      <c r="B66" s="58"/>
      <c r="C66" s="58"/>
    </row>
    <row r="67" spans="2:5" ht="12.95" customHeight="1" x14ac:dyDescent="0.2">
      <c r="B67" s="58"/>
      <c r="C67" s="58"/>
    </row>
    <row r="68" spans="2:5" ht="12.95" customHeight="1" x14ac:dyDescent="0.2">
      <c r="B68" s="174"/>
      <c r="C68" s="174"/>
      <c r="D68" s="174"/>
      <c r="E68" s="174"/>
    </row>
    <row r="69" spans="2:5" ht="12.95" customHeight="1" x14ac:dyDescent="0.2"/>
    <row r="70" spans="2:5" ht="15" customHeight="1" x14ac:dyDescent="0.2"/>
    <row r="71" spans="2:5" ht="15" customHeight="1" x14ac:dyDescent="0.2"/>
    <row r="72" spans="2:5" ht="15" customHeight="1" x14ac:dyDescent="0.2"/>
    <row r="73" spans="2:5" ht="15" customHeight="1" x14ac:dyDescent="0.2"/>
    <row r="74" spans="2:5" ht="15" customHeight="1" x14ac:dyDescent="0.2"/>
    <row r="75" spans="2:5" ht="15" customHeight="1" x14ac:dyDescent="0.2"/>
    <row r="76" spans="2:5" ht="15" customHeight="1" x14ac:dyDescent="0.2"/>
    <row r="77" spans="2:5" ht="15" customHeight="1" x14ac:dyDescent="0.2"/>
    <row r="78" spans="2:5" ht="15" customHeight="1" x14ac:dyDescent="0.2"/>
    <row r="79" spans="2:5" ht="15" customHeight="1" x14ac:dyDescent="0.2"/>
    <row r="80" spans="2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</sheetData>
  <sortState xmlns:xlrd2="http://schemas.microsoft.com/office/spreadsheetml/2017/richdata2" ref="A7:E64">
    <sortCondition ref="A7"/>
  </sortState>
  <mergeCells count="5">
    <mergeCell ref="A1:E1"/>
    <mergeCell ref="A2:E2"/>
    <mergeCell ref="A3:E3"/>
    <mergeCell ref="A4:E4"/>
    <mergeCell ref="B68:E68"/>
  </mergeCells>
  <printOptions horizontalCentered="1"/>
  <pageMargins left="0.31496062992125984" right="0.31496062992125984" top="0.39370078740157483" bottom="0.39370078740157483" header="0" footer="0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9"/>
  <sheetViews>
    <sheetView showGridLines="0" zoomScale="110" zoomScaleNormal="110" workbookViewId="0">
      <pane xSplit="2" ySplit="8" topLeftCell="C48" activePane="bottomRight" state="frozen"/>
      <selection activeCell="F9" sqref="F9"/>
      <selection pane="topRight" activeCell="F9" sqref="F9"/>
      <selection pane="bottomLeft" activeCell="F9" sqref="F9"/>
      <selection pane="bottomRight" activeCell="B70" sqref="B70"/>
    </sheetView>
  </sheetViews>
  <sheetFormatPr baseColWidth="10" defaultRowHeight="11.25" x14ac:dyDescent="0.2"/>
  <cols>
    <col min="1" max="1" width="3" style="17" bestFit="1" customWidth="1"/>
    <col min="2" max="2" width="22.140625" style="17" bestFit="1" customWidth="1"/>
    <col min="3" max="3" width="11" style="16" bestFit="1" customWidth="1"/>
    <col min="4" max="7" width="12.28515625" style="16" bestFit="1" customWidth="1"/>
    <col min="8" max="20" width="0" style="17" hidden="1" customWidth="1"/>
    <col min="21" max="16384" width="11.42578125" style="17"/>
  </cols>
  <sheetData>
    <row r="1" spans="1:20" s="14" customFormat="1" ht="12.75" x14ac:dyDescent="0.2">
      <c r="B1" s="175" t="s">
        <v>66</v>
      </c>
      <c r="C1" s="175"/>
      <c r="D1" s="175"/>
      <c r="E1" s="175"/>
      <c r="F1" s="175"/>
      <c r="G1" s="175"/>
    </row>
    <row r="2" spans="1:20" s="14" customFormat="1" ht="12.75" x14ac:dyDescent="0.2">
      <c r="B2" s="175" t="s">
        <v>1</v>
      </c>
      <c r="C2" s="175"/>
      <c r="D2" s="175"/>
      <c r="E2" s="175"/>
      <c r="F2" s="175"/>
      <c r="G2" s="175"/>
    </row>
    <row r="3" spans="1:20" s="14" customFormat="1" ht="12.75" x14ac:dyDescent="0.2">
      <c r="B3" s="175" t="s">
        <v>67</v>
      </c>
      <c r="C3" s="175"/>
      <c r="D3" s="175"/>
      <c r="E3" s="175"/>
      <c r="F3" s="175"/>
      <c r="G3" s="175"/>
    </row>
    <row r="4" spans="1:20" s="15" customFormat="1" x14ac:dyDescent="0.2">
      <c r="C4" s="16"/>
      <c r="D4" s="16"/>
      <c r="E4" s="16"/>
      <c r="F4" s="16"/>
      <c r="G4" s="16"/>
    </row>
    <row r="5" spans="1:20" s="15" customFormat="1" ht="15" x14ac:dyDescent="0.2">
      <c r="B5" s="176" t="s">
        <v>68</v>
      </c>
      <c r="C5" s="176"/>
      <c r="D5" s="176"/>
      <c r="E5" s="176"/>
      <c r="F5" s="176"/>
      <c r="G5" s="176"/>
    </row>
    <row r="6" spans="1:20" hidden="1" x14ac:dyDescent="0.2"/>
    <row r="7" spans="1:20" s="15" customFormat="1" ht="15" hidden="1" customHeight="1" x14ac:dyDescent="0.2">
      <c r="C7" s="16"/>
      <c r="D7" s="16"/>
      <c r="E7" s="16"/>
      <c r="F7" s="16"/>
      <c r="G7" s="16"/>
    </row>
    <row r="8" spans="1:20" s="20" customFormat="1" ht="47.25" customHeight="1" x14ac:dyDescent="0.2">
      <c r="B8" s="18" t="s">
        <v>3</v>
      </c>
      <c r="C8" s="19" t="s">
        <v>69</v>
      </c>
      <c r="D8" s="19" t="s">
        <v>70</v>
      </c>
      <c r="E8" s="19"/>
      <c r="F8" s="19" t="s">
        <v>71</v>
      </c>
      <c r="G8" s="19" t="s">
        <v>72</v>
      </c>
      <c r="I8" s="21"/>
      <c r="J8" s="22" t="s">
        <v>73</v>
      </c>
      <c r="K8" s="22" t="s">
        <v>74</v>
      </c>
      <c r="L8" s="22"/>
      <c r="M8" s="22" t="s">
        <v>75</v>
      </c>
      <c r="N8" s="22" t="s">
        <v>76</v>
      </c>
      <c r="O8" s="23" t="s">
        <v>77</v>
      </c>
      <c r="P8" s="23" t="s">
        <v>78</v>
      </c>
      <c r="Q8" s="24"/>
      <c r="R8" s="23" t="s">
        <v>79</v>
      </c>
      <c r="S8" s="23" t="s">
        <v>80</v>
      </c>
      <c r="T8" s="25"/>
    </row>
    <row r="9" spans="1:20" ht="14.1" customHeight="1" x14ac:dyDescent="0.2">
      <c r="A9" s="7">
        <v>1</v>
      </c>
      <c r="B9" s="26" t="s">
        <v>6</v>
      </c>
      <c r="C9" s="27">
        <v>1915</v>
      </c>
      <c r="D9" s="28">
        <v>3.3016566565000001</v>
      </c>
      <c r="E9" s="29">
        <f t="shared" ref="E9:E40" si="0">+C9/$C$67</f>
        <v>7.0132134067737023E-3</v>
      </c>
      <c r="F9" s="29">
        <f t="shared" ref="F9:F40" si="1">+C9/$C$67*D9</f>
        <v>2.3155222727929439E-2</v>
      </c>
      <c r="G9" s="29">
        <f t="shared" ref="G9:G40" si="2">+F9/$F$67</f>
        <v>6.7229660083213474E-3</v>
      </c>
      <c r="H9" s="17" t="b">
        <f>I9=B9</f>
        <v>1</v>
      </c>
      <c r="I9" s="30" t="s">
        <v>6</v>
      </c>
      <c r="J9" s="31">
        <v>1903</v>
      </c>
      <c r="K9" s="27">
        <v>1915</v>
      </c>
      <c r="L9" s="28">
        <v>3.3016566565000001</v>
      </c>
      <c r="M9" s="32">
        <f t="shared" ref="M9:M66" si="3">K9/K$62*L9</f>
        <v>2.1817365414760181</v>
      </c>
      <c r="N9" s="32">
        <f t="shared" ref="N9:N66" si="4">M9/M$62</f>
        <v>0.6384241984107254</v>
      </c>
      <c r="O9" s="33">
        <f t="shared" ref="O9:O66" si="5">J9/K9</f>
        <v>0.99373368146214103</v>
      </c>
      <c r="P9" s="34">
        <f t="shared" ref="P9:P66" si="6">O9/O$62</f>
        <v>0.94482946485475228</v>
      </c>
      <c r="Q9" s="35">
        <v>18986014</v>
      </c>
      <c r="R9" s="36">
        <f t="shared" ref="R9:R66" si="7">N9*0.8*872071844</f>
        <v>445401414.36981058</v>
      </c>
      <c r="S9" s="36">
        <f t="shared" ref="S9:S66" si="8">P9*0.2*872071844</f>
        <v>164791834.73628339</v>
      </c>
      <c r="T9" s="37">
        <v>26329213</v>
      </c>
    </row>
    <row r="10" spans="1:20" ht="14.1" customHeight="1" x14ac:dyDescent="0.2">
      <c r="A10" s="7">
        <v>2</v>
      </c>
      <c r="B10" s="26" t="s">
        <v>7</v>
      </c>
      <c r="C10" s="27">
        <v>1234</v>
      </c>
      <c r="D10" s="38">
        <v>3.3302567214000001</v>
      </c>
      <c r="E10" s="29">
        <f t="shared" si="0"/>
        <v>4.5192195007617486E-3</v>
      </c>
      <c r="F10" s="29">
        <f t="shared" si="1"/>
        <v>1.5050161117893765E-2</v>
      </c>
      <c r="G10" s="29">
        <f t="shared" si="2"/>
        <v>4.3697148934488854E-3</v>
      </c>
      <c r="H10" s="17" t="b">
        <f t="shared" ref="H10:H66" si="9">I10=B10</f>
        <v>1</v>
      </c>
      <c r="I10" s="30" t="s">
        <v>7</v>
      </c>
      <c r="J10" s="39">
        <v>2165</v>
      </c>
      <c r="K10" s="27">
        <v>1234</v>
      </c>
      <c r="L10" s="38">
        <v>3.3302567214000001</v>
      </c>
      <c r="M10" s="32">
        <f t="shared" si="3"/>
        <v>1.4180596253304347</v>
      </c>
      <c r="N10" s="32">
        <f t="shared" si="4"/>
        <v>0.41495550099175338</v>
      </c>
      <c r="O10" s="33">
        <f t="shared" si="5"/>
        <v>1.7544570502431118</v>
      </c>
      <c r="P10" s="34">
        <f t="shared" si="6"/>
        <v>1.6681156599752422</v>
      </c>
      <c r="Q10" s="40">
        <v>14057101</v>
      </c>
      <c r="R10" s="36">
        <f t="shared" si="7"/>
        <v>289496807.14225775</v>
      </c>
      <c r="S10" s="36">
        <f t="shared" si="8"/>
        <v>290943339.91997731</v>
      </c>
      <c r="T10" s="37">
        <v>21789364</v>
      </c>
    </row>
    <row r="11" spans="1:20" ht="14.1" customHeight="1" x14ac:dyDescent="0.2">
      <c r="A11" s="7">
        <v>3</v>
      </c>
      <c r="B11" s="26" t="s">
        <v>8</v>
      </c>
      <c r="C11" s="27">
        <v>26435</v>
      </c>
      <c r="D11" s="38">
        <v>3.6426873545</v>
      </c>
      <c r="E11" s="29">
        <f t="shared" si="0"/>
        <v>9.681164303293098E-2</v>
      </c>
      <c r="F11" s="29">
        <f t="shared" si="1"/>
        <v>0.35265454784442574</v>
      </c>
      <c r="G11" s="29">
        <f t="shared" si="2"/>
        <v>0.10239091913282647</v>
      </c>
      <c r="H11" s="17" t="b">
        <f t="shared" si="9"/>
        <v>1</v>
      </c>
      <c r="I11" s="30" t="s">
        <v>8</v>
      </c>
      <c r="J11" s="39">
        <v>14751</v>
      </c>
      <c r="K11" s="27">
        <v>26435</v>
      </c>
      <c r="L11" s="38">
        <v>3.6426873545</v>
      </c>
      <c r="M11" s="32">
        <f t="shared" si="3"/>
        <v>33.227895174674771</v>
      </c>
      <c r="N11" s="32">
        <f t="shared" si="4"/>
        <v>9.7232144846488708</v>
      </c>
      <c r="O11" s="33">
        <f t="shared" si="5"/>
        <v>0.55801021373179494</v>
      </c>
      <c r="P11" s="34">
        <f t="shared" si="6"/>
        <v>0.53054908116625388</v>
      </c>
      <c r="Q11" s="40">
        <v>104503700</v>
      </c>
      <c r="R11" s="36">
        <f t="shared" si="7"/>
        <v>6783473268.188201</v>
      </c>
      <c r="S11" s="36">
        <f t="shared" si="8"/>
        <v>92535383.109032139</v>
      </c>
      <c r="T11" s="37">
        <v>177427154</v>
      </c>
    </row>
    <row r="12" spans="1:20" ht="14.1" customHeight="1" x14ac:dyDescent="0.2">
      <c r="A12" s="7">
        <v>4</v>
      </c>
      <c r="B12" s="26" t="s">
        <v>9</v>
      </c>
      <c r="C12" s="27">
        <v>270</v>
      </c>
      <c r="D12" s="38">
        <v>3.4123299340000002</v>
      </c>
      <c r="E12" s="29">
        <f t="shared" si="0"/>
        <v>9.8880815656861602E-4</v>
      </c>
      <c r="F12" s="29">
        <f t="shared" si="1"/>
        <v>3.3741396716424473E-3</v>
      </c>
      <c r="G12" s="29">
        <f t="shared" si="2"/>
        <v>9.796591717694599E-4</v>
      </c>
      <c r="H12" s="17" t="b">
        <f t="shared" si="9"/>
        <v>1</v>
      </c>
      <c r="I12" s="30" t="s">
        <v>9</v>
      </c>
      <c r="J12" s="39">
        <v>627</v>
      </c>
      <c r="K12" s="27">
        <v>270</v>
      </c>
      <c r="L12" s="38">
        <v>3.4123299340000002</v>
      </c>
      <c r="M12" s="32">
        <f t="shared" si="3"/>
        <v>0.31791893795031057</v>
      </c>
      <c r="N12" s="32">
        <f t="shared" si="4"/>
        <v>9.3030088309013742E-2</v>
      </c>
      <c r="O12" s="33">
        <f t="shared" si="5"/>
        <v>2.3222222222222224</v>
      </c>
      <c r="P12" s="34">
        <f t="shared" si="6"/>
        <v>2.2079396325459322</v>
      </c>
      <c r="Q12" s="40">
        <v>5940294</v>
      </c>
      <c r="R12" s="36">
        <f t="shared" si="7"/>
        <v>64903136.527299576</v>
      </c>
      <c r="S12" s="36">
        <f t="shared" si="8"/>
        <v>385096397.35900271</v>
      </c>
      <c r="T12" s="37">
        <v>12823165</v>
      </c>
    </row>
    <row r="13" spans="1:20" ht="14.1" customHeight="1" x14ac:dyDescent="0.2">
      <c r="A13" s="7">
        <v>5</v>
      </c>
      <c r="B13" s="26" t="s">
        <v>10</v>
      </c>
      <c r="C13" s="27">
        <v>9655</v>
      </c>
      <c r="D13" s="38">
        <v>3.3559670850000001</v>
      </c>
      <c r="E13" s="29">
        <f t="shared" si="0"/>
        <v>3.535904722840736E-2</v>
      </c>
      <c r="F13" s="29">
        <f t="shared" si="1"/>
        <v>0.11866379865549558</v>
      </c>
      <c r="G13" s="29">
        <f t="shared" si="2"/>
        <v>3.4453250316479368E-2</v>
      </c>
      <c r="H13" s="17" t="b">
        <f t="shared" si="9"/>
        <v>1</v>
      </c>
      <c r="I13" s="30" t="s">
        <v>10</v>
      </c>
      <c r="J13" s="39">
        <v>9982</v>
      </c>
      <c r="K13" s="27">
        <v>9655</v>
      </c>
      <c r="L13" s="38">
        <v>3.3559670850000001</v>
      </c>
      <c r="M13" s="32">
        <f t="shared" si="3"/>
        <v>11.180766806651139</v>
      </c>
      <c r="N13" s="32">
        <f t="shared" si="4"/>
        <v>3.2717387963463058</v>
      </c>
      <c r="O13" s="33">
        <f t="shared" si="5"/>
        <v>1.0338684619368204</v>
      </c>
      <c r="P13" s="34">
        <f t="shared" si="6"/>
        <v>0.98298910849504784</v>
      </c>
      <c r="Q13" s="40">
        <v>39933852</v>
      </c>
      <c r="R13" s="36">
        <f t="shared" si="7"/>
        <v>2282553028.1728511</v>
      </c>
      <c r="S13" s="36">
        <f t="shared" si="8"/>
        <v>171447424.89543849</v>
      </c>
      <c r="T13" s="37">
        <v>66730435</v>
      </c>
    </row>
    <row r="14" spans="1:20" ht="14.1" customHeight="1" x14ac:dyDescent="0.2">
      <c r="A14" s="7">
        <v>6</v>
      </c>
      <c r="B14" s="26" t="s">
        <v>11</v>
      </c>
      <c r="C14" s="27">
        <v>1557</v>
      </c>
      <c r="D14" s="38">
        <v>3.4799949687999998</v>
      </c>
      <c r="E14" s="29">
        <f t="shared" si="0"/>
        <v>5.7021270362123521E-3</v>
      </c>
      <c r="F14" s="29">
        <f t="shared" si="1"/>
        <v>1.9843373397477441E-2</v>
      </c>
      <c r="G14" s="29">
        <f t="shared" si="2"/>
        <v>5.7613924257682251E-3</v>
      </c>
      <c r="H14" s="17" t="b">
        <f t="shared" si="9"/>
        <v>1</v>
      </c>
      <c r="I14" s="30" t="s">
        <v>11</v>
      </c>
      <c r="J14" s="39">
        <v>1442</v>
      </c>
      <c r="K14" s="27">
        <v>1557</v>
      </c>
      <c r="L14" s="38">
        <v>3.4799949687999998</v>
      </c>
      <c r="M14" s="32">
        <f t="shared" si="3"/>
        <v>1.8696867378956519</v>
      </c>
      <c r="N14" s="32">
        <f t="shared" si="4"/>
        <v>0.54711154817650398</v>
      </c>
      <c r="O14" s="33">
        <f t="shared" si="5"/>
        <v>0.92614001284521519</v>
      </c>
      <c r="P14" s="34">
        <f t="shared" si="6"/>
        <v>0.88056225630755702</v>
      </c>
      <c r="Q14" s="40">
        <v>6684924</v>
      </c>
      <c r="R14" s="36">
        <f t="shared" si="7"/>
        <v>381696461.35358298</v>
      </c>
      <c r="S14" s="36">
        <f t="shared" si="8"/>
        <v>153582710.12298641</v>
      </c>
      <c r="T14" s="37">
        <v>13176826</v>
      </c>
    </row>
    <row r="15" spans="1:20" ht="14.1" customHeight="1" x14ac:dyDescent="0.2">
      <c r="A15" s="7">
        <v>7</v>
      </c>
      <c r="B15" s="26" t="s">
        <v>12</v>
      </c>
      <c r="C15" s="27">
        <v>947</v>
      </c>
      <c r="D15" s="38">
        <v>3.2187003554000002</v>
      </c>
      <c r="E15" s="29">
        <f t="shared" si="0"/>
        <v>3.4681530528536272E-3</v>
      </c>
      <c r="F15" s="29">
        <f t="shared" si="1"/>
        <v>1.1162945463801565E-2</v>
      </c>
      <c r="G15" s="29">
        <f t="shared" si="2"/>
        <v>3.2410874983880484E-3</v>
      </c>
      <c r="H15" s="17" t="b">
        <f t="shared" si="9"/>
        <v>1</v>
      </c>
      <c r="I15" s="30" t="s">
        <v>12</v>
      </c>
      <c r="J15" s="39">
        <v>1108</v>
      </c>
      <c r="K15" s="27">
        <v>947</v>
      </c>
      <c r="L15" s="38">
        <v>3.2187003554000002</v>
      </c>
      <c r="M15" s="32">
        <f t="shared" si="3"/>
        <v>1.0517975281448586</v>
      </c>
      <c r="N15" s="32">
        <f t="shared" si="4"/>
        <v>0.30777913878729657</v>
      </c>
      <c r="O15" s="33">
        <f t="shared" si="5"/>
        <v>1.1700105596620909</v>
      </c>
      <c r="P15" s="34">
        <f t="shared" si="6"/>
        <v>1.1124312998362007</v>
      </c>
      <c r="Q15" s="40">
        <v>7806343</v>
      </c>
      <c r="R15" s="36">
        <f t="shared" si="7"/>
        <v>214724416.88557574</v>
      </c>
      <c r="S15" s="36">
        <f t="shared" si="8"/>
        <v>194024002.99429449</v>
      </c>
      <c r="T15" s="37">
        <v>13190972</v>
      </c>
    </row>
    <row r="16" spans="1:20" ht="14.1" customHeight="1" x14ac:dyDescent="0.2">
      <c r="A16" s="7">
        <v>8</v>
      </c>
      <c r="B16" s="26" t="s">
        <v>13</v>
      </c>
      <c r="C16" s="27">
        <v>1088</v>
      </c>
      <c r="D16" s="38">
        <v>3.2181613433999998</v>
      </c>
      <c r="E16" s="29">
        <f t="shared" si="0"/>
        <v>3.9845306457283484E-3</v>
      </c>
      <c r="F16" s="29">
        <f t="shared" si="1"/>
        <v>1.2822862495675611E-2</v>
      </c>
      <c r="G16" s="29">
        <f t="shared" si="2"/>
        <v>3.723033446956377E-3</v>
      </c>
      <c r="H16" s="17" t="b">
        <f t="shared" si="9"/>
        <v>1</v>
      </c>
      <c r="I16" s="30" t="s">
        <v>13</v>
      </c>
      <c r="J16" s="39">
        <v>684</v>
      </c>
      <c r="K16" s="27">
        <v>1088</v>
      </c>
      <c r="L16" s="38">
        <v>3.2181613433999998</v>
      </c>
      <c r="M16" s="32">
        <f t="shared" si="3"/>
        <v>1.2081985995925466</v>
      </c>
      <c r="N16" s="32">
        <f t="shared" si="4"/>
        <v>0.35354553943712791</v>
      </c>
      <c r="O16" s="33">
        <f t="shared" si="5"/>
        <v>0.62867647058823528</v>
      </c>
      <c r="P16" s="34">
        <f t="shared" si="6"/>
        <v>0.59773766790180638</v>
      </c>
      <c r="Q16" s="40">
        <v>20102837</v>
      </c>
      <c r="R16" s="36">
        <f t="shared" si="7"/>
        <v>246653688.41192868</v>
      </c>
      <c r="S16" s="36">
        <f t="shared" si="8"/>
        <v>104254038.05507758</v>
      </c>
      <c r="T16" s="37">
        <v>24378554</v>
      </c>
    </row>
    <row r="17" spans="1:20" ht="14.1" customHeight="1" x14ac:dyDescent="0.2">
      <c r="A17" s="7">
        <v>9</v>
      </c>
      <c r="B17" s="26" t="s">
        <v>14</v>
      </c>
      <c r="C17" s="27">
        <v>1636</v>
      </c>
      <c r="D17" s="38">
        <v>3.4588556431000002</v>
      </c>
      <c r="E17" s="29">
        <f t="shared" si="0"/>
        <v>5.9914449783194657E-3</v>
      </c>
      <c r="F17" s="29">
        <f t="shared" si="1"/>
        <v>2.0723543273583441E-2</v>
      </c>
      <c r="G17" s="29">
        <f t="shared" si="2"/>
        <v>6.0169439368954166E-3</v>
      </c>
      <c r="H17" s="17" t="b">
        <f t="shared" si="9"/>
        <v>1</v>
      </c>
      <c r="I17" s="30" t="s">
        <v>14</v>
      </c>
      <c r="J17" s="39">
        <v>1529</v>
      </c>
      <c r="K17" s="27">
        <v>1636</v>
      </c>
      <c r="L17" s="38">
        <v>3.4588556431000002</v>
      </c>
      <c r="M17" s="32">
        <f t="shared" si="3"/>
        <v>1.9526182995554178</v>
      </c>
      <c r="N17" s="32">
        <f t="shared" si="4"/>
        <v>0.5713791509640368</v>
      </c>
      <c r="O17" s="33">
        <f t="shared" si="5"/>
        <v>0.93459657701711496</v>
      </c>
      <c r="P17" s="34">
        <f t="shared" si="6"/>
        <v>0.88860265098280822</v>
      </c>
      <c r="Q17" s="40">
        <v>12838937</v>
      </c>
      <c r="R17" s="36">
        <f t="shared" si="7"/>
        <v>398626935.84348959</v>
      </c>
      <c r="S17" s="36">
        <f t="shared" si="8"/>
        <v>154985070.4851732</v>
      </c>
      <c r="T17" s="37">
        <v>19531702</v>
      </c>
    </row>
    <row r="18" spans="1:20" ht="14.1" customHeight="1" x14ac:dyDescent="0.2">
      <c r="A18" s="7">
        <v>10</v>
      </c>
      <c r="B18" s="26" t="s">
        <v>15</v>
      </c>
      <c r="C18" s="27">
        <v>70</v>
      </c>
      <c r="D18" s="38">
        <v>3.5566552128</v>
      </c>
      <c r="E18" s="29">
        <f t="shared" si="0"/>
        <v>2.5635767022149302E-4</v>
      </c>
      <c r="F18" s="29">
        <f t="shared" si="1"/>
        <v>9.1177584413453644E-4</v>
      </c>
      <c r="G18" s="29">
        <f t="shared" si="2"/>
        <v>2.6472809522714219E-4</v>
      </c>
      <c r="H18" s="17" t="b">
        <f t="shared" si="9"/>
        <v>1</v>
      </c>
      <c r="I18" s="30" t="s">
        <v>15</v>
      </c>
      <c r="J18" s="39">
        <v>174</v>
      </c>
      <c r="K18" s="27">
        <v>70</v>
      </c>
      <c r="L18" s="38">
        <v>3.5566552128</v>
      </c>
      <c r="M18" s="32">
        <f t="shared" si="3"/>
        <v>8.5909546202898548E-2</v>
      </c>
      <c r="N18" s="32">
        <f t="shared" si="4"/>
        <v>2.5139026700863262E-2</v>
      </c>
      <c r="O18" s="33">
        <f t="shared" si="5"/>
        <v>2.4857142857142858</v>
      </c>
      <c r="P18" s="34">
        <f t="shared" si="6"/>
        <v>2.3633858267716539</v>
      </c>
      <c r="Q18" s="40">
        <v>593618</v>
      </c>
      <c r="R18" s="36">
        <f t="shared" si="7"/>
        <v>17538429.89710965</v>
      </c>
      <c r="S18" s="36">
        <f t="shared" si="8"/>
        <v>412208447.20724416</v>
      </c>
      <c r="T18" s="37">
        <v>7414170</v>
      </c>
    </row>
    <row r="19" spans="1:20" ht="14.1" customHeight="1" x14ac:dyDescent="0.2">
      <c r="A19" s="7">
        <v>11</v>
      </c>
      <c r="B19" s="26" t="s">
        <v>17</v>
      </c>
      <c r="C19" s="27">
        <v>4730</v>
      </c>
      <c r="D19" s="38">
        <v>3.3232979771000002</v>
      </c>
      <c r="E19" s="29">
        <f t="shared" si="0"/>
        <v>1.7322454002109456E-2</v>
      </c>
      <c r="F19" s="29">
        <f t="shared" si="1"/>
        <v>5.756767634361816E-2</v>
      </c>
      <c r="G19" s="29">
        <f t="shared" si="2"/>
        <v>1.6714394665241817E-2</v>
      </c>
      <c r="H19" s="17" t="b">
        <f t="shared" si="9"/>
        <v>0</v>
      </c>
      <c r="I19" s="30" t="s">
        <v>16</v>
      </c>
      <c r="J19" s="39">
        <v>1517</v>
      </c>
      <c r="K19" s="27">
        <v>1836</v>
      </c>
      <c r="L19" s="38">
        <v>3.3578028543</v>
      </c>
      <c r="M19" s="32">
        <f t="shared" si="3"/>
        <v>2.1273036716683231</v>
      </c>
      <c r="N19" s="32">
        <f t="shared" si="4"/>
        <v>0.6224959409820523</v>
      </c>
      <c r="O19" s="33">
        <f t="shared" si="5"/>
        <v>0.82625272331154687</v>
      </c>
      <c r="P19" s="34">
        <f t="shared" si="6"/>
        <v>0.78559067984149045</v>
      </c>
      <c r="Q19" s="40">
        <v>20625273</v>
      </c>
      <c r="R19" s="36">
        <f t="shared" si="7"/>
        <v>434288946.50778687</v>
      </c>
      <c r="S19" s="36">
        <f t="shared" si="8"/>
        <v>137018302.55971646</v>
      </c>
      <c r="T19" s="37">
        <v>27404344</v>
      </c>
    </row>
    <row r="20" spans="1:20" ht="14.1" customHeight="1" x14ac:dyDescent="0.2">
      <c r="A20" s="7">
        <v>12</v>
      </c>
      <c r="B20" s="26" t="s">
        <v>18</v>
      </c>
      <c r="C20" s="27">
        <v>4122</v>
      </c>
      <c r="D20" s="38">
        <v>3.4147086758</v>
      </c>
      <c r="E20" s="29">
        <f t="shared" si="0"/>
        <v>1.5095804523614203E-2</v>
      </c>
      <c r="F20" s="29">
        <f t="shared" si="1"/>
        <v>5.154777467496631E-2</v>
      </c>
      <c r="G20" s="29">
        <f t="shared" si="2"/>
        <v>1.4966555969526434E-2</v>
      </c>
      <c r="H20" s="17" t="b">
        <f t="shared" si="9"/>
        <v>0</v>
      </c>
      <c r="I20" s="30" t="s">
        <v>17</v>
      </c>
      <c r="J20" s="39">
        <v>4909</v>
      </c>
      <c r="K20" s="27">
        <v>4730</v>
      </c>
      <c r="L20" s="38">
        <v>3.3232979771000002</v>
      </c>
      <c r="M20" s="32">
        <f t="shared" si="3"/>
        <v>5.424154393265356</v>
      </c>
      <c r="N20" s="32">
        <f t="shared" si="4"/>
        <v>1.5872271260734687</v>
      </c>
      <c r="O20" s="33">
        <f t="shared" si="5"/>
        <v>1.0378435517970401</v>
      </c>
      <c r="P20" s="34">
        <f t="shared" si="6"/>
        <v>0.98676857385427252</v>
      </c>
      <c r="Q20" s="40">
        <v>31119749</v>
      </c>
      <c r="R20" s="36">
        <f t="shared" si="7"/>
        <v>1107340869.3453684</v>
      </c>
      <c r="S20" s="36">
        <f t="shared" si="8"/>
        <v>172106617.96046913</v>
      </c>
      <c r="T20" s="37">
        <v>45551299</v>
      </c>
    </row>
    <row r="21" spans="1:20" ht="14.1" customHeight="1" x14ac:dyDescent="0.2">
      <c r="A21" s="7">
        <v>13</v>
      </c>
      <c r="B21" s="26" t="s">
        <v>19</v>
      </c>
      <c r="C21" s="27">
        <v>13441</v>
      </c>
      <c r="D21" s="38">
        <v>3.4966175753000002</v>
      </c>
      <c r="E21" s="29">
        <f t="shared" si="0"/>
        <v>4.9224334934958397E-2</v>
      </c>
      <c r="F21" s="29">
        <f t="shared" si="1"/>
        <v>0.17211867466602931</v>
      </c>
      <c r="G21" s="29">
        <f t="shared" si="2"/>
        <v>4.9973520564814237E-2</v>
      </c>
      <c r="H21" s="17" t="b">
        <f t="shared" si="9"/>
        <v>0</v>
      </c>
      <c r="I21" s="30" t="s">
        <v>18</v>
      </c>
      <c r="J21" s="39">
        <v>4193</v>
      </c>
      <c r="K21" s="27">
        <v>4122</v>
      </c>
      <c r="L21" s="38">
        <v>3.4147086758</v>
      </c>
      <c r="M21" s="32">
        <f t="shared" si="3"/>
        <v>4.8569458804857142</v>
      </c>
      <c r="N21" s="32">
        <f t="shared" si="4"/>
        <v>1.42124941372416</v>
      </c>
      <c r="O21" s="33">
        <f t="shared" si="5"/>
        <v>1.017224648229015</v>
      </c>
      <c r="P21" s="34">
        <f t="shared" si="6"/>
        <v>0.96716438010750849</v>
      </c>
      <c r="Q21" s="40">
        <v>19685894</v>
      </c>
      <c r="R21" s="36">
        <f t="shared" si="7"/>
        <v>991545277.6082778</v>
      </c>
      <c r="S21" s="36">
        <f t="shared" si="8"/>
        <v>168687364.88229439</v>
      </c>
      <c r="T21" s="37">
        <v>32843007</v>
      </c>
    </row>
    <row r="22" spans="1:20" ht="14.1" customHeight="1" x14ac:dyDescent="0.2">
      <c r="A22" s="7">
        <v>14</v>
      </c>
      <c r="B22" s="26" t="s">
        <v>20</v>
      </c>
      <c r="C22" s="27">
        <v>3743</v>
      </c>
      <c r="D22" s="38">
        <v>3.2864059369</v>
      </c>
      <c r="E22" s="29">
        <f t="shared" si="0"/>
        <v>1.3707810851986406E-2</v>
      </c>
      <c r="F22" s="29">
        <f t="shared" si="1"/>
        <v>4.5049430965870371E-2</v>
      </c>
      <c r="G22" s="29">
        <f t="shared" si="2"/>
        <v>1.3079804786867977E-2</v>
      </c>
      <c r="H22" s="17" t="b">
        <f t="shared" si="9"/>
        <v>0</v>
      </c>
      <c r="I22" s="30" t="s">
        <v>19</v>
      </c>
      <c r="J22" s="39">
        <v>13525</v>
      </c>
      <c r="K22" s="27">
        <v>13441</v>
      </c>
      <c r="L22" s="38">
        <v>3.4966175753000002</v>
      </c>
      <c r="M22" s="32">
        <f t="shared" si="3"/>
        <v>16.217404012976985</v>
      </c>
      <c r="N22" s="32">
        <f t="shared" si="4"/>
        <v>4.7455698524823564</v>
      </c>
      <c r="O22" s="33">
        <f t="shared" si="5"/>
        <v>1.0062495350048359</v>
      </c>
      <c r="P22" s="34">
        <f t="shared" si="6"/>
        <v>0.95672938072310199</v>
      </c>
      <c r="Q22" s="40">
        <v>54101545</v>
      </c>
      <c r="R22" s="36">
        <f t="shared" si="7"/>
        <v>3310782281.668077</v>
      </c>
      <c r="S22" s="36">
        <f t="shared" si="8"/>
        <v>166867351.05123472</v>
      </c>
      <c r="T22" s="37">
        <v>91652229</v>
      </c>
    </row>
    <row r="23" spans="1:20" ht="14.1" customHeight="1" x14ac:dyDescent="0.2">
      <c r="A23" s="7">
        <v>15</v>
      </c>
      <c r="B23" s="26" t="s">
        <v>16</v>
      </c>
      <c r="C23" s="27">
        <v>1836</v>
      </c>
      <c r="D23" s="38">
        <v>3.3578028543</v>
      </c>
      <c r="E23" s="29">
        <f t="shared" si="0"/>
        <v>6.7238954646665888E-3</v>
      </c>
      <c r="F23" s="29">
        <f t="shared" si="1"/>
        <v>2.2577515383272295E-2</v>
      </c>
      <c r="G23" s="29">
        <f t="shared" si="2"/>
        <v>6.5552324958208239E-3</v>
      </c>
      <c r="H23" s="17" t="b">
        <f t="shared" si="9"/>
        <v>0</v>
      </c>
      <c r="I23" s="30" t="s">
        <v>20</v>
      </c>
      <c r="J23" s="39">
        <v>4865</v>
      </c>
      <c r="K23" s="27">
        <v>3743</v>
      </c>
      <c r="L23" s="38">
        <v>3.2864059369</v>
      </c>
      <c r="M23" s="32">
        <f t="shared" si="3"/>
        <v>4.2446574954508973</v>
      </c>
      <c r="N23" s="32">
        <f t="shared" si="4"/>
        <v>1.2420803371739759</v>
      </c>
      <c r="O23" s="33">
        <f t="shared" si="5"/>
        <v>1.2997595511621693</v>
      </c>
      <c r="P23" s="34">
        <f t="shared" si="6"/>
        <v>1.2357950063215115</v>
      </c>
      <c r="Q23" s="40">
        <v>30675413</v>
      </c>
      <c r="R23" s="36">
        <f t="shared" si="7"/>
        <v>866546632.02836072</v>
      </c>
      <c r="S23" s="36">
        <f t="shared" si="8"/>
        <v>215540405.99375847</v>
      </c>
      <c r="T23" s="37">
        <v>43270475</v>
      </c>
    </row>
    <row r="24" spans="1:20" ht="14.1" customHeight="1" x14ac:dyDescent="0.2">
      <c r="A24" s="7">
        <v>16</v>
      </c>
      <c r="B24" s="26" t="s">
        <v>21</v>
      </c>
      <c r="C24" s="27">
        <v>5619</v>
      </c>
      <c r="D24" s="38">
        <v>3.4605410967000001</v>
      </c>
      <c r="E24" s="29">
        <f t="shared" si="0"/>
        <v>2.0578196413922417E-2</v>
      </c>
      <c r="F24" s="29">
        <f t="shared" si="1"/>
        <v>7.1211694386343088E-2</v>
      </c>
      <c r="G24" s="29">
        <f t="shared" si="2"/>
        <v>2.06758452025982E-2</v>
      </c>
      <c r="H24" s="17" t="b">
        <f t="shared" si="9"/>
        <v>1</v>
      </c>
      <c r="I24" s="30" t="s">
        <v>21</v>
      </c>
      <c r="J24" s="39">
        <v>6319</v>
      </c>
      <c r="K24" s="27">
        <v>5619</v>
      </c>
      <c r="L24" s="38">
        <v>3.4605410967000001</v>
      </c>
      <c r="M24" s="32">
        <f t="shared" si="3"/>
        <v>6.7097240932909941</v>
      </c>
      <c r="N24" s="32">
        <f t="shared" si="4"/>
        <v>1.9634131547883416</v>
      </c>
      <c r="O24" s="33">
        <f t="shared" si="5"/>
        <v>1.1245773269264994</v>
      </c>
      <c r="P24" s="34">
        <f t="shared" si="6"/>
        <v>1.0692339545383844</v>
      </c>
      <c r="Q24" s="40">
        <v>25373663</v>
      </c>
      <c r="R24" s="36">
        <f t="shared" si="7"/>
        <v>1369789864.3441012</v>
      </c>
      <c r="S24" s="36">
        <f t="shared" si="8"/>
        <v>186489765.28034022</v>
      </c>
      <c r="T24" s="37">
        <v>42800493</v>
      </c>
    </row>
    <row r="25" spans="1:20" ht="14.1" customHeight="1" x14ac:dyDescent="0.2">
      <c r="A25" s="7">
        <v>17</v>
      </c>
      <c r="B25" s="26" t="s">
        <v>23</v>
      </c>
      <c r="C25" s="27">
        <v>6118</v>
      </c>
      <c r="D25" s="38">
        <v>3.4457281436999998</v>
      </c>
      <c r="E25" s="29">
        <f t="shared" si="0"/>
        <v>2.2405660377358489E-2</v>
      </c>
      <c r="F25" s="29">
        <f t="shared" si="1"/>
        <v>7.7203814540448099E-2</v>
      </c>
      <c r="G25" s="29">
        <f t="shared" si="2"/>
        <v>2.2415617719026403E-2</v>
      </c>
      <c r="H25" s="17" t="b">
        <f t="shared" si="9"/>
        <v>0</v>
      </c>
      <c r="I25" s="30" t="s">
        <v>22</v>
      </c>
      <c r="J25" s="39">
        <v>1771</v>
      </c>
      <c r="K25" s="27">
        <v>1759</v>
      </c>
      <c r="L25" s="38">
        <v>3.5345292061000002</v>
      </c>
      <c r="M25" s="32">
        <f t="shared" si="3"/>
        <v>2.145354338692167</v>
      </c>
      <c r="N25" s="32">
        <f t="shared" si="4"/>
        <v>0.6277779639973885</v>
      </c>
      <c r="O25" s="33">
        <f t="shared" si="5"/>
        <v>1.0068220579874929</v>
      </c>
      <c r="P25" s="34">
        <f t="shared" si="6"/>
        <v>0.95727372836212421</v>
      </c>
      <c r="Q25" s="40">
        <v>12245471</v>
      </c>
      <c r="R25" s="36">
        <f t="shared" si="7"/>
        <v>437973989.34861457</v>
      </c>
      <c r="S25" s="36">
        <f t="shared" si="8"/>
        <v>166962293.10110256</v>
      </c>
      <c r="T25" s="37">
        <v>19545396</v>
      </c>
    </row>
    <row r="26" spans="1:20" ht="14.1" customHeight="1" x14ac:dyDescent="0.2">
      <c r="A26" s="7">
        <v>18</v>
      </c>
      <c r="B26" s="26" t="s">
        <v>24</v>
      </c>
      <c r="C26" s="27">
        <v>3708</v>
      </c>
      <c r="D26" s="38">
        <v>3.3777842969999998</v>
      </c>
      <c r="E26" s="29">
        <f t="shared" si="0"/>
        <v>1.357963201687566E-2</v>
      </c>
      <c r="F26" s="29">
        <f t="shared" si="1"/>
        <v>4.5869067785641038E-2</v>
      </c>
      <c r="G26" s="29">
        <f t="shared" si="2"/>
        <v>1.3317780924831888E-2</v>
      </c>
      <c r="H26" s="17" t="b">
        <f t="shared" si="9"/>
        <v>0</v>
      </c>
      <c r="I26" s="30" t="s">
        <v>23</v>
      </c>
      <c r="J26" s="39">
        <v>5323</v>
      </c>
      <c r="K26" s="27">
        <v>6118</v>
      </c>
      <c r="L26" s="38">
        <v>3.4457281436999998</v>
      </c>
      <c r="M26" s="32">
        <f t="shared" si="3"/>
        <v>7.2743149700333332</v>
      </c>
      <c r="N26" s="32">
        <f t="shared" si="4"/>
        <v>2.1286248891393558</v>
      </c>
      <c r="O26" s="33">
        <f t="shared" si="5"/>
        <v>0.8700555737169009</v>
      </c>
      <c r="P26" s="34">
        <f t="shared" si="6"/>
        <v>0.82723787815996686</v>
      </c>
      <c r="Q26" s="40">
        <v>34264855</v>
      </c>
      <c r="R26" s="36">
        <f t="shared" si="7"/>
        <v>1485051065.8048429</v>
      </c>
      <c r="S26" s="36">
        <f t="shared" si="8"/>
        <v>144282172.36672193</v>
      </c>
      <c r="T26" s="37">
        <v>52225979</v>
      </c>
    </row>
    <row r="27" spans="1:20" ht="14.1" customHeight="1" x14ac:dyDescent="0.2">
      <c r="A27" s="7">
        <v>19</v>
      </c>
      <c r="B27" s="26" t="s">
        <v>25</v>
      </c>
      <c r="C27" s="27">
        <v>535</v>
      </c>
      <c r="D27" s="38">
        <v>3.3226381346</v>
      </c>
      <c r="E27" s="29">
        <f t="shared" si="0"/>
        <v>1.959305050978554E-3</v>
      </c>
      <c r="F27" s="29">
        <f t="shared" si="1"/>
        <v>6.5100616796957408E-3</v>
      </c>
      <c r="G27" s="29">
        <f t="shared" si="2"/>
        <v>1.8901534180398498E-3</v>
      </c>
      <c r="H27" s="17" t="b">
        <f t="shared" si="9"/>
        <v>0</v>
      </c>
      <c r="I27" s="30" t="s">
        <v>24</v>
      </c>
      <c r="J27" s="39">
        <v>4142</v>
      </c>
      <c r="K27" s="27">
        <v>3708</v>
      </c>
      <c r="L27" s="38">
        <v>3.3777842969999998</v>
      </c>
      <c r="M27" s="32">
        <f t="shared" si="3"/>
        <v>4.3218854980248445</v>
      </c>
      <c r="N27" s="32">
        <f t="shared" si="4"/>
        <v>1.2646789528641993</v>
      </c>
      <c r="O27" s="33">
        <f t="shared" si="5"/>
        <v>1.1170442286947142</v>
      </c>
      <c r="P27" s="34">
        <f t="shared" si="6"/>
        <v>1.0620715796447775</v>
      </c>
      <c r="Q27" s="40">
        <v>23588549</v>
      </c>
      <c r="R27" s="36">
        <f t="shared" si="7"/>
        <v>882312725.19381714</v>
      </c>
      <c r="S27" s="36">
        <f t="shared" si="8"/>
        <v>185240544.1841628</v>
      </c>
      <c r="T27" s="37">
        <v>35861860</v>
      </c>
    </row>
    <row r="28" spans="1:20" ht="14.1" customHeight="1" x14ac:dyDescent="0.2">
      <c r="A28" s="7">
        <v>20</v>
      </c>
      <c r="B28" s="26" t="s">
        <v>26</v>
      </c>
      <c r="C28" s="27">
        <v>3538</v>
      </c>
      <c r="D28" s="38">
        <v>3.3655887942999998</v>
      </c>
      <c r="E28" s="29">
        <f t="shared" si="0"/>
        <v>1.2957049103480604E-2</v>
      </c>
      <c r="F28" s="29">
        <f t="shared" si="1"/>
        <v>4.360809926986918E-2</v>
      </c>
      <c r="G28" s="29">
        <f t="shared" si="2"/>
        <v>1.2661323647092793E-2</v>
      </c>
      <c r="H28" s="17" t="b">
        <f t="shared" si="9"/>
        <v>0</v>
      </c>
      <c r="I28" s="30" t="s">
        <v>25</v>
      </c>
      <c r="J28" s="39">
        <v>1193</v>
      </c>
      <c r="K28" s="27">
        <v>535</v>
      </c>
      <c r="L28" s="38">
        <v>3.3226381346</v>
      </c>
      <c r="M28" s="32">
        <f t="shared" si="3"/>
        <v>0.61339247826466525</v>
      </c>
      <c r="N28" s="32">
        <f t="shared" si="4"/>
        <v>0.17949215856390871</v>
      </c>
      <c r="O28" s="33">
        <f t="shared" si="5"/>
        <v>2.2299065420560749</v>
      </c>
      <c r="P28" s="34">
        <f t="shared" si="6"/>
        <v>2.12016704687615</v>
      </c>
      <c r="Q28" s="40">
        <v>7456601</v>
      </c>
      <c r="R28" s="36">
        <f t="shared" si="7"/>
        <v>125224046.16189462</v>
      </c>
      <c r="S28" s="36">
        <f t="shared" si="8"/>
        <v>369787597.23146373</v>
      </c>
      <c r="T28" s="37">
        <v>14728239</v>
      </c>
    </row>
    <row r="29" spans="1:20" ht="14.1" customHeight="1" x14ac:dyDescent="0.2">
      <c r="A29" s="7">
        <v>21</v>
      </c>
      <c r="B29" s="26" t="s">
        <v>28</v>
      </c>
      <c r="C29" s="27">
        <v>4990</v>
      </c>
      <c r="D29" s="38">
        <v>3.3005725837000002</v>
      </c>
      <c r="E29" s="29">
        <f t="shared" si="0"/>
        <v>1.8274639634360716E-2</v>
      </c>
      <c r="F29" s="29">
        <f t="shared" si="1"/>
        <v>6.0316774554168374E-2</v>
      </c>
      <c r="G29" s="29">
        <f t="shared" si="2"/>
        <v>1.7512577176385331E-2</v>
      </c>
      <c r="H29" s="17" t="b">
        <f t="shared" si="9"/>
        <v>0</v>
      </c>
      <c r="I29" s="30" t="s">
        <v>26</v>
      </c>
      <c r="J29" s="39">
        <v>3320</v>
      </c>
      <c r="K29" s="27">
        <v>3538</v>
      </c>
      <c r="L29" s="38">
        <v>3.3655887942999998</v>
      </c>
      <c r="M29" s="32">
        <f t="shared" si="3"/>
        <v>4.108852020094341</v>
      </c>
      <c r="N29" s="32">
        <f t="shared" si="4"/>
        <v>1.2023406618758574</v>
      </c>
      <c r="O29" s="33">
        <f t="shared" si="5"/>
        <v>0.93838326738270206</v>
      </c>
      <c r="P29" s="34">
        <f t="shared" si="6"/>
        <v>0.89220298847607304</v>
      </c>
      <c r="Q29" s="40">
        <v>29752394</v>
      </c>
      <c r="R29" s="36">
        <f t="shared" si="7"/>
        <v>838821950.49460769</v>
      </c>
      <c r="S29" s="36">
        <f t="shared" si="8"/>
        <v>155613021.07652795</v>
      </c>
      <c r="T29" s="37">
        <v>41090769</v>
      </c>
    </row>
    <row r="30" spans="1:20" ht="14.1" customHeight="1" x14ac:dyDescent="0.2">
      <c r="A30" s="7">
        <v>22</v>
      </c>
      <c r="B30" s="26" t="s">
        <v>29</v>
      </c>
      <c r="C30" s="27">
        <v>1509</v>
      </c>
      <c r="D30" s="38">
        <v>3.2296873823999999</v>
      </c>
      <c r="E30" s="29">
        <f t="shared" si="0"/>
        <v>5.5263389194890426E-3</v>
      </c>
      <c r="F30" s="29">
        <f t="shared" si="1"/>
        <v>1.784834707913981E-2</v>
      </c>
      <c r="G30" s="29">
        <f t="shared" si="2"/>
        <v>5.1821497088449086E-3</v>
      </c>
      <c r="H30" s="17" t="b">
        <f t="shared" si="9"/>
        <v>0</v>
      </c>
      <c r="I30" s="30" t="s">
        <v>27</v>
      </c>
      <c r="J30" s="39">
        <v>7093</v>
      </c>
      <c r="K30" s="27">
        <v>8418</v>
      </c>
      <c r="L30" s="38">
        <v>3.3799247026999999</v>
      </c>
      <c r="M30" s="32">
        <f t="shared" si="3"/>
        <v>9.8178765173666669</v>
      </c>
      <c r="N30" s="32">
        <f t="shared" si="4"/>
        <v>2.872927059036563</v>
      </c>
      <c r="O30" s="33">
        <f t="shared" si="5"/>
        <v>0.84259919220717505</v>
      </c>
      <c r="P30" s="34">
        <f t="shared" si="6"/>
        <v>0.80113269652768815</v>
      </c>
      <c r="Q30" s="40">
        <v>60215244</v>
      </c>
      <c r="R30" s="36">
        <f t="shared" si="7"/>
        <v>2004319038.4412098</v>
      </c>
      <c r="S30" s="36">
        <f t="shared" si="8"/>
        <v>139729053.5899187</v>
      </c>
      <c r="T30" s="37">
        <v>83571254</v>
      </c>
    </row>
    <row r="31" spans="1:20" ht="14.1" customHeight="1" x14ac:dyDescent="0.2">
      <c r="A31" s="7">
        <v>23</v>
      </c>
      <c r="B31" s="26" t="s">
        <v>30</v>
      </c>
      <c r="C31" s="27">
        <v>2402</v>
      </c>
      <c r="D31" s="38">
        <v>3.5310951534999999</v>
      </c>
      <c r="E31" s="29">
        <f t="shared" si="0"/>
        <v>8.7967303410289473E-3</v>
      </c>
      <c r="F31" s="29">
        <f t="shared" si="1"/>
        <v>3.1062091873853719E-2</v>
      </c>
      <c r="G31" s="29">
        <f t="shared" si="2"/>
        <v>9.0186732500476801E-3</v>
      </c>
      <c r="H31" s="17" t="b">
        <f t="shared" si="9"/>
        <v>0</v>
      </c>
      <c r="I31" s="30" t="s">
        <v>28</v>
      </c>
      <c r="J31" s="39">
        <v>4553</v>
      </c>
      <c r="K31" s="27">
        <v>4990</v>
      </c>
      <c r="L31" s="38">
        <v>3.3005725837000002</v>
      </c>
      <c r="M31" s="32">
        <f t="shared" si="3"/>
        <v>5.6831805357705312</v>
      </c>
      <c r="N31" s="32">
        <f t="shared" si="4"/>
        <v>1.6630238844136904</v>
      </c>
      <c r="O31" s="33">
        <f t="shared" si="5"/>
        <v>0.91242484969939874</v>
      </c>
      <c r="P31" s="34">
        <f t="shared" si="6"/>
        <v>0.86752205197797172</v>
      </c>
      <c r="Q31" s="40">
        <v>28418675</v>
      </c>
      <c r="R31" s="36">
        <f t="shared" si="7"/>
        <v>1160221044.397352</v>
      </c>
      <c r="S31" s="36">
        <f t="shared" si="8"/>
        <v>151308311.11581874</v>
      </c>
      <c r="T31" s="37">
        <v>43072265</v>
      </c>
    </row>
    <row r="32" spans="1:20" ht="14.1" customHeight="1" x14ac:dyDescent="0.2">
      <c r="A32" s="7">
        <v>24</v>
      </c>
      <c r="B32" s="26" t="s">
        <v>31</v>
      </c>
      <c r="C32" s="27">
        <v>11775</v>
      </c>
      <c r="D32" s="38">
        <v>3.4993240632</v>
      </c>
      <c r="E32" s="29">
        <f t="shared" si="0"/>
        <v>4.3123022383686864E-2</v>
      </c>
      <c r="F32" s="29">
        <f t="shared" si="1"/>
        <v>0.15090142990514765</v>
      </c>
      <c r="G32" s="29">
        <f t="shared" si="2"/>
        <v>4.3813233661350842E-2</v>
      </c>
      <c r="H32" s="17" t="b">
        <f t="shared" si="9"/>
        <v>0</v>
      </c>
      <c r="I32" s="30" t="s">
        <v>29</v>
      </c>
      <c r="J32" s="39">
        <v>2309</v>
      </c>
      <c r="K32" s="27">
        <v>1509</v>
      </c>
      <c r="L32" s="38">
        <v>3.2296873823999999</v>
      </c>
      <c r="M32" s="32">
        <f t="shared" si="3"/>
        <v>1.6817109247900619</v>
      </c>
      <c r="N32" s="32">
        <f t="shared" si="4"/>
        <v>0.49210568219721806</v>
      </c>
      <c r="O32" s="33">
        <f t="shared" si="5"/>
        <v>1.530152418820411</v>
      </c>
      <c r="P32" s="34">
        <f t="shared" si="6"/>
        <v>1.4548496423036585</v>
      </c>
      <c r="Q32" s="40">
        <v>24325309</v>
      </c>
      <c r="R32" s="36">
        <f t="shared" si="7"/>
        <v>343321207.77328473</v>
      </c>
      <c r="S32" s="36">
        <f t="shared" si="8"/>
        <v>253746682.0612984</v>
      </c>
      <c r="T32" s="37">
        <v>32025569</v>
      </c>
    </row>
    <row r="33" spans="1:20" ht="14.1" customHeight="1" x14ac:dyDescent="0.2">
      <c r="A33" s="7">
        <v>25</v>
      </c>
      <c r="B33" s="26" t="s">
        <v>32</v>
      </c>
      <c r="C33" s="27">
        <v>2067</v>
      </c>
      <c r="D33" s="38">
        <v>3.2249720331999998</v>
      </c>
      <c r="E33" s="29">
        <f t="shared" si="0"/>
        <v>7.5698757763975159E-3</v>
      </c>
      <c r="F33" s="29">
        <f t="shared" si="1"/>
        <v>2.4412637673680123E-2</v>
      </c>
      <c r="G33" s="29">
        <f t="shared" si="2"/>
        <v>7.0880481341970168E-3</v>
      </c>
      <c r="H33" s="17" t="b">
        <f t="shared" si="9"/>
        <v>0</v>
      </c>
      <c r="I33" s="30" t="s">
        <v>30</v>
      </c>
      <c r="J33" s="39">
        <v>2228</v>
      </c>
      <c r="K33" s="27">
        <v>2402</v>
      </c>
      <c r="L33" s="38">
        <v>3.5310951534999999</v>
      </c>
      <c r="M33" s="32">
        <f t="shared" si="3"/>
        <v>2.9267393232253278</v>
      </c>
      <c r="N33" s="32">
        <f t="shared" si="4"/>
        <v>0.85642843251970979</v>
      </c>
      <c r="O33" s="33">
        <f t="shared" si="5"/>
        <v>0.92756036636136552</v>
      </c>
      <c r="P33" s="34">
        <f t="shared" si="6"/>
        <v>0.88191271053649523</v>
      </c>
      <c r="Q33" s="40">
        <v>16966655</v>
      </c>
      <c r="R33" s="36">
        <f t="shared" si="7"/>
        <v>597493697.92119431</v>
      </c>
      <c r="S33" s="36">
        <f t="shared" si="8"/>
        <v>153818248.74491993</v>
      </c>
      <c r="T33" s="37">
        <v>25734815</v>
      </c>
    </row>
    <row r="34" spans="1:20" ht="14.1" customHeight="1" x14ac:dyDescent="0.2">
      <c r="A34" s="7">
        <v>26</v>
      </c>
      <c r="B34" s="26" t="s">
        <v>33</v>
      </c>
      <c r="C34" s="27">
        <v>3556</v>
      </c>
      <c r="D34" s="38">
        <v>3.3889881713999999</v>
      </c>
      <c r="E34" s="29">
        <f t="shared" si="0"/>
        <v>1.3022969647251846E-2</v>
      </c>
      <c r="F34" s="29">
        <f t="shared" si="1"/>
        <v>4.4134690091037737E-2</v>
      </c>
      <c r="G34" s="29">
        <f t="shared" si="2"/>
        <v>1.281421581455789E-2</v>
      </c>
      <c r="H34" s="17" t="b">
        <f t="shared" si="9"/>
        <v>0</v>
      </c>
      <c r="I34" s="30" t="s">
        <v>31</v>
      </c>
      <c r="J34" s="39">
        <v>9111</v>
      </c>
      <c r="K34" s="27">
        <v>11775</v>
      </c>
      <c r="L34" s="38">
        <v>3.4993240632</v>
      </c>
      <c r="M34" s="32">
        <f t="shared" si="3"/>
        <v>14.218268062173912</v>
      </c>
      <c r="N34" s="32">
        <f t="shared" si="4"/>
        <v>4.1605786114950014</v>
      </c>
      <c r="O34" s="33">
        <f t="shared" si="5"/>
        <v>0.77375796178343947</v>
      </c>
      <c r="P34" s="34">
        <f t="shared" si="6"/>
        <v>0.73567932193189234</v>
      </c>
      <c r="Q34" s="40">
        <v>51502295</v>
      </c>
      <c r="R34" s="36">
        <f t="shared" si="7"/>
        <v>2902658769.4667244</v>
      </c>
      <c r="S34" s="36">
        <f t="shared" si="8"/>
        <v>128313044.573963</v>
      </c>
      <c r="T34" s="37">
        <v>84134549</v>
      </c>
    </row>
    <row r="35" spans="1:20" ht="14.1" customHeight="1" x14ac:dyDescent="0.2">
      <c r="A35" s="7">
        <v>27</v>
      </c>
      <c r="B35" s="26" t="s">
        <v>34</v>
      </c>
      <c r="C35" s="27">
        <v>799</v>
      </c>
      <c r="D35" s="38">
        <v>3.3510818969999998</v>
      </c>
      <c r="E35" s="29">
        <f t="shared" si="0"/>
        <v>2.9261396929567561E-3</v>
      </c>
      <c r="F35" s="29">
        <f t="shared" si="1"/>
        <v>9.805733753160524E-3</v>
      </c>
      <c r="G35" s="29">
        <f t="shared" si="2"/>
        <v>2.8470300408568977E-3</v>
      </c>
      <c r="H35" s="17" t="b">
        <f t="shared" si="9"/>
        <v>0</v>
      </c>
      <c r="I35" s="30" t="s">
        <v>32</v>
      </c>
      <c r="J35" s="39">
        <v>2296</v>
      </c>
      <c r="K35" s="27">
        <v>2067</v>
      </c>
      <c r="L35" s="38">
        <v>3.2249720331999998</v>
      </c>
      <c r="M35" s="32">
        <f t="shared" si="3"/>
        <v>2.3002129719200828</v>
      </c>
      <c r="N35" s="32">
        <f t="shared" si="4"/>
        <v>0.67309301322813886</v>
      </c>
      <c r="O35" s="33">
        <f t="shared" si="5"/>
        <v>1.1107885824866957</v>
      </c>
      <c r="P35" s="34">
        <f t="shared" si="6"/>
        <v>1.0561237900414844</v>
      </c>
      <c r="Q35" s="40">
        <v>21613436</v>
      </c>
      <c r="R35" s="36">
        <f t="shared" si="7"/>
        <v>469588372.18350357</v>
      </c>
      <c r="S35" s="36">
        <f t="shared" si="8"/>
        <v>184203164.21474922</v>
      </c>
      <c r="T35" s="37">
        <v>29523827</v>
      </c>
    </row>
    <row r="36" spans="1:20" ht="14.1" customHeight="1" x14ac:dyDescent="0.2">
      <c r="A36" s="7">
        <v>28</v>
      </c>
      <c r="B36" s="26" t="s">
        <v>35</v>
      </c>
      <c r="C36" s="27">
        <v>14229</v>
      </c>
      <c r="D36" s="38">
        <v>3.5536426346000001</v>
      </c>
      <c r="E36" s="29">
        <f t="shared" si="0"/>
        <v>5.2110189851166062E-2</v>
      </c>
      <c r="F36" s="29">
        <f t="shared" si="1"/>
        <v>0.18518099235220395</v>
      </c>
      <c r="G36" s="29">
        <f t="shared" si="2"/>
        <v>5.3766078245035674E-2</v>
      </c>
      <c r="H36" s="17" t="b">
        <f t="shared" si="9"/>
        <v>0</v>
      </c>
      <c r="I36" s="30" t="s">
        <v>33</v>
      </c>
      <c r="J36" s="39">
        <v>4631</v>
      </c>
      <c r="K36" s="27">
        <v>3556</v>
      </c>
      <c r="L36" s="38">
        <v>3.3889881713999999</v>
      </c>
      <c r="M36" s="32">
        <f t="shared" si="3"/>
        <v>4.1584685774666665</v>
      </c>
      <c r="N36" s="32">
        <f t="shared" si="4"/>
        <v>1.2168595601324252</v>
      </c>
      <c r="O36" s="33">
        <f t="shared" si="5"/>
        <v>1.3023059617547807</v>
      </c>
      <c r="P36" s="34">
        <f t="shared" si="6"/>
        <v>1.2382161014322031</v>
      </c>
      <c r="Q36" s="40">
        <v>13626152</v>
      </c>
      <c r="R36" s="36">
        <f t="shared" si="7"/>
        <v>848951168.39497042</v>
      </c>
      <c r="S36" s="36">
        <f t="shared" si="8"/>
        <v>215962679.76929447</v>
      </c>
      <c r="T36" s="37">
        <v>26042721</v>
      </c>
    </row>
    <row r="37" spans="1:20" ht="14.1" customHeight="1" x14ac:dyDescent="0.2">
      <c r="A37" s="7">
        <v>29</v>
      </c>
      <c r="B37" s="26" t="s">
        <v>36</v>
      </c>
      <c r="C37" s="27">
        <v>5514</v>
      </c>
      <c r="D37" s="38">
        <v>3.344874635</v>
      </c>
      <c r="E37" s="29">
        <f t="shared" si="0"/>
        <v>2.0193659908590178E-2</v>
      </c>
      <c r="F37" s="29">
        <f t="shared" si="1"/>
        <v>6.7545260816059702E-2</v>
      </c>
      <c r="G37" s="29">
        <f t="shared" si="2"/>
        <v>1.9611320427586995E-2</v>
      </c>
      <c r="H37" s="17" t="b">
        <f t="shared" si="9"/>
        <v>0</v>
      </c>
      <c r="I37" s="30" t="s">
        <v>34</v>
      </c>
      <c r="J37" s="39">
        <v>1082</v>
      </c>
      <c r="K37" s="27">
        <v>799</v>
      </c>
      <c r="L37" s="38">
        <v>3.3510818969999998</v>
      </c>
      <c r="M37" s="32">
        <f t="shared" si="3"/>
        <v>0.92391802474223605</v>
      </c>
      <c r="N37" s="32">
        <f t="shared" si="4"/>
        <v>0.27035877757459587</v>
      </c>
      <c r="O37" s="33">
        <f t="shared" si="5"/>
        <v>1.3541927409261576</v>
      </c>
      <c r="P37" s="34">
        <f t="shared" si="6"/>
        <v>1.2875493973766421</v>
      </c>
      <c r="Q37" s="40">
        <v>8230760</v>
      </c>
      <c r="R37" s="36">
        <f t="shared" si="7"/>
        <v>188617822.16085094</v>
      </c>
      <c r="S37" s="36">
        <f t="shared" si="8"/>
        <v>224567115.44226742</v>
      </c>
      <c r="T37" s="37">
        <v>13832165</v>
      </c>
    </row>
    <row r="38" spans="1:20" ht="14.1" customHeight="1" x14ac:dyDescent="0.2">
      <c r="A38" s="7">
        <v>30</v>
      </c>
      <c r="B38" s="26" t="s">
        <v>37</v>
      </c>
      <c r="C38" s="27">
        <v>329</v>
      </c>
      <c r="D38" s="38">
        <v>3.5496996110999999</v>
      </c>
      <c r="E38" s="29">
        <f t="shared" si="0"/>
        <v>1.2048810500410172E-3</v>
      </c>
      <c r="F38" s="29">
        <f t="shared" si="1"/>
        <v>4.2769657947523583E-3</v>
      </c>
      <c r="G38" s="29">
        <f t="shared" si="2"/>
        <v>1.2417887745986022E-3</v>
      </c>
      <c r="H38" s="17" t="b">
        <f t="shared" si="9"/>
        <v>0</v>
      </c>
      <c r="I38" s="30" t="s">
        <v>35</v>
      </c>
      <c r="J38" s="39">
        <v>16384</v>
      </c>
      <c r="K38" s="27">
        <v>14229</v>
      </c>
      <c r="L38" s="38">
        <v>3.5536426346000001</v>
      </c>
      <c r="M38" s="32">
        <f t="shared" si="3"/>
        <v>17.448164612740992</v>
      </c>
      <c r="N38" s="32">
        <f t="shared" si="4"/>
        <v>5.1057175304454594</v>
      </c>
      <c r="O38" s="33">
        <f t="shared" si="5"/>
        <v>1.1514512615081876</v>
      </c>
      <c r="P38" s="34">
        <f t="shared" si="6"/>
        <v>1.0947853529693989</v>
      </c>
      <c r="Q38" s="40">
        <v>63844649</v>
      </c>
      <c r="R38" s="36">
        <f t="shared" si="7"/>
        <v>3562042001.3749585</v>
      </c>
      <c r="S38" s="36">
        <f t="shared" si="8"/>
        <v>190946296.30964294</v>
      </c>
      <c r="T38" s="37">
        <v>104428870</v>
      </c>
    </row>
    <row r="39" spans="1:20" ht="14.1" customHeight="1" x14ac:dyDescent="0.2">
      <c r="A39" s="7">
        <v>31</v>
      </c>
      <c r="B39" s="26" t="s">
        <v>38</v>
      </c>
      <c r="C39" s="27">
        <v>3830</v>
      </c>
      <c r="D39" s="38">
        <v>3.3857704838</v>
      </c>
      <c r="E39" s="29">
        <f t="shared" si="0"/>
        <v>1.4026426813547405E-2</v>
      </c>
      <c r="F39" s="29">
        <f t="shared" si="1"/>
        <v>4.7490261898489691E-2</v>
      </c>
      <c r="G39" s="29">
        <f t="shared" si="2"/>
        <v>1.3788483929576718E-2</v>
      </c>
      <c r="H39" s="17" t="b">
        <f t="shared" si="9"/>
        <v>0</v>
      </c>
      <c r="I39" s="30" t="s">
        <v>36</v>
      </c>
      <c r="J39" s="39">
        <v>5219</v>
      </c>
      <c r="K39" s="27">
        <v>5514</v>
      </c>
      <c r="L39" s="38">
        <v>3.344874635</v>
      </c>
      <c r="M39" s="32">
        <f t="shared" si="3"/>
        <v>6.364264574668737</v>
      </c>
      <c r="N39" s="32">
        <f t="shared" si="4"/>
        <v>1.8623240855689389</v>
      </c>
      <c r="O39" s="33">
        <f t="shared" si="5"/>
        <v>0.94649981864345301</v>
      </c>
      <c r="P39" s="34">
        <f t="shared" si="6"/>
        <v>0.89992010315903115</v>
      </c>
      <c r="Q39" s="40">
        <v>29281023</v>
      </c>
      <c r="R39" s="36">
        <f t="shared" si="7"/>
        <v>1299264319.5421748</v>
      </c>
      <c r="S39" s="36">
        <f t="shared" si="8"/>
        <v>156958996.76291332</v>
      </c>
      <c r="T39" s="37">
        <v>45489783</v>
      </c>
    </row>
    <row r="40" spans="1:20" ht="14.1" customHeight="1" x14ac:dyDescent="0.2">
      <c r="A40" s="7">
        <v>32</v>
      </c>
      <c r="B40" s="26" t="s">
        <v>39</v>
      </c>
      <c r="C40" s="27">
        <v>4688</v>
      </c>
      <c r="D40" s="38">
        <v>3.4956817179000002</v>
      </c>
      <c r="E40" s="29">
        <f t="shared" si="0"/>
        <v>1.7168639399976562E-2</v>
      </c>
      <c r="F40" s="29">
        <f t="shared" si="1"/>
        <v>6.0016098871715697E-2</v>
      </c>
      <c r="G40" s="29">
        <f t="shared" si="2"/>
        <v>1.7425277977564844E-2</v>
      </c>
      <c r="H40" s="17" t="b">
        <f t="shared" si="9"/>
        <v>0</v>
      </c>
      <c r="I40" s="30" t="s">
        <v>37</v>
      </c>
      <c r="J40" s="39">
        <v>501</v>
      </c>
      <c r="K40" s="27">
        <v>329</v>
      </c>
      <c r="L40" s="38">
        <v>3.5496996110999999</v>
      </c>
      <c r="M40" s="32">
        <f t="shared" si="3"/>
        <v>0.40298522154999999</v>
      </c>
      <c r="N40" s="32">
        <f t="shared" si="4"/>
        <v>0.1179223577863218</v>
      </c>
      <c r="O40" s="33">
        <f t="shared" si="5"/>
        <v>1.5227963525835866</v>
      </c>
      <c r="P40" s="34">
        <f t="shared" si="6"/>
        <v>1.4478555872005361</v>
      </c>
      <c r="Q40" s="40">
        <v>3651815</v>
      </c>
      <c r="R40" s="36">
        <f t="shared" si="7"/>
        <v>82269414.402836338</v>
      </c>
      <c r="S40" s="36">
        <f t="shared" si="8"/>
        <v>252526818.35513487</v>
      </c>
      <c r="T40" s="37">
        <v>8583415</v>
      </c>
    </row>
    <row r="41" spans="1:20" ht="14.1" customHeight="1" x14ac:dyDescent="0.2">
      <c r="A41" s="7">
        <v>33</v>
      </c>
      <c r="B41" s="26" t="s">
        <v>40</v>
      </c>
      <c r="C41" s="27">
        <v>3401</v>
      </c>
      <c r="D41" s="38">
        <v>3.3959245411999999</v>
      </c>
      <c r="E41" s="29">
        <f t="shared" ref="E41:E66" si="10">+C41/$C$67</f>
        <v>1.2455320520332826E-2</v>
      </c>
      <c r="F41" s="29">
        <f t="shared" ref="F41:F66" si="11">+C41/$C$67*D41</f>
        <v>4.2297328623510197E-2</v>
      </c>
      <c r="G41" s="29">
        <f t="shared" ref="G41:G66" si="12">+F41/$F$67</f>
        <v>1.2280750045891901E-2</v>
      </c>
      <c r="H41" s="17" t="b">
        <f t="shared" si="9"/>
        <v>0</v>
      </c>
      <c r="I41" s="30" t="s">
        <v>38</v>
      </c>
      <c r="J41" s="39">
        <v>2889</v>
      </c>
      <c r="K41" s="27">
        <v>3830</v>
      </c>
      <c r="L41" s="38">
        <v>3.3857704838</v>
      </c>
      <c r="M41" s="32">
        <f t="shared" si="3"/>
        <v>4.4746380099910281</v>
      </c>
      <c r="N41" s="32">
        <f t="shared" si="4"/>
        <v>1.3093777045939838</v>
      </c>
      <c r="O41" s="33">
        <f t="shared" si="5"/>
        <v>0.75430809399477805</v>
      </c>
      <c r="P41" s="34">
        <f t="shared" si="6"/>
        <v>0.71718663267613747</v>
      </c>
      <c r="Q41" s="40">
        <v>13861738</v>
      </c>
      <c r="R41" s="36">
        <f t="shared" si="7"/>
        <v>913497143.47021019</v>
      </c>
      <c r="S41" s="36">
        <f t="shared" si="8"/>
        <v>125087653.85000598</v>
      </c>
      <c r="T41" s="37">
        <v>25495078</v>
      </c>
    </row>
    <row r="42" spans="1:20" ht="14.1" customHeight="1" x14ac:dyDescent="0.2">
      <c r="A42" s="7">
        <v>34</v>
      </c>
      <c r="B42" s="26" t="s">
        <v>41</v>
      </c>
      <c r="C42" s="27">
        <v>1262</v>
      </c>
      <c r="D42" s="38">
        <v>3.3945614292999999</v>
      </c>
      <c r="E42" s="29">
        <f t="shared" si="10"/>
        <v>4.6217625688503459E-3</v>
      </c>
      <c r="F42" s="29">
        <f t="shared" si="11"/>
        <v>1.5688856951601871E-2</v>
      </c>
      <c r="G42" s="29">
        <f t="shared" si="12"/>
        <v>4.5551560109941209E-3</v>
      </c>
      <c r="H42" s="17" t="b">
        <f t="shared" si="9"/>
        <v>0</v>
      </c>
      <c r="I42" s="30" t="s">
        <v>39</v>
      </c>
      <c r="J42" s="39">
        <v>6394</v>
      </c>
      <c r="K42" s="27">
        <v>4688</v>
      </c>
      <c r="L42" s="38">
        <v>3.4956817179000002</v>
      </c>
      <c r="M42" s="32">
        <f t="shared" si="3"/>
        <v>5.6548502048016562</v>
      </c>
      <c r="N42" s="32">
        <f t="shared" si="4"/>
        <v>1.6547338051599974</v>
      </c>
      <c r="O42" s="33">
        <f t="shared" si="5"/>
        <v>1.3639078498293515</v>
      </c>
      <c r="P42" s="34">
        <f t="shared" si="6"/>
        <v>1.296786400526726</v>
      </c>
      <c r="Q42" s="40">
        <v>22800907</v>
      </c>
      <c r="R42" s="36">
        <f t="shared" si="7"/>
        <v>1154437408.6360126</v>
      </c>
      <c r="S42" s="36">
        <f t="shared" si="8"/>
        <v>226178181.5162929</v>
      </c>
      <c r="T42" s="37">
        <v>38598871</v>
      </c>
    </row>
    <row r="43" spans="1:20" ht="14.1" customHeight="1" x14ac:dyDescent="0.2">
      <c r="A43" s="7">
        <v>35</v>
      </c>
      <c r="B43" s="26" t="s">
        <v>42</v>
      </c>
      <c r="C43" s="27">
        <v>5665</v>
      </c>
      <c r="D43" s="38">
        <v>3.2751249267000002</v>
      </c>
      <c r="E43" s="29">
        <f t="shared" si="10"/>
        <v>2.0746660025782258E-2</v>
      </c>
      <c r="F43" s="29">
        <f t="shared" si="11"/>
        <v>6.7947903396209944E-2</v>
      </c>
      <c r="G43" s="29">
        <f t="shared" si="12"/>
        <v>1.9728225041792575E-2</v>
      </c>
      <c r="H43" s="17" t="b">
        <f t="shared" si="9"/>
        <v>0</v>
      </c>
      <c r="I43" s="30" t="s">
        <v>40</v>
      </c>
      <c r="J43" s="39">
        <v>4372</v>
      </c>
      <c r="K43" s="27">
        <v>3401</v>
      </c>
      <c r="L43" s="38">
        <v>3.3959245411999999</v>
      </c>
      <c r="M43" s="32">
        <f t="shared" si="3"/>
        <v>3.9853482969707379</v>
      </c>
      <c r="N43" s="32">
        <f t="shared" si="4"/>
        <v>1.166200750416803</v>
      </c>
      <c r="O43" s="33">
        <f t="shared" si="5"/>
        <v>1.2855042634519258</v>
      </c>
      <c r="P43" s="34">
        <f t="shared" si="6"/>
        <v>1.2222412583607878</v>
      </c>
      <c r="Q43" s="40">
        <v>23038669</v>
      </c>
      <c r="R43" s="36">
        <f t="shared" si="7"/>
        <v>813608671.11213219</v>
      </c>
      <c r="S43" s="36">
        <f t="shared" si="8"/>
        <v>213176437.59831452</v>
      </c>
      <c r="T43" s="37">
        <v>35038208</v>
      </c>
    </row>
    <row r="44" spans="1:20" ht="14.1" customHeight="1" x14ac:dyDescent="0.2">
      <c r="A44" s="7">
        <v>36</v>
      </c>
      <c r="B44" s="26" t="s">
        <v>43</v>
      </c>
      <c r="C44" s="27">
        <v>6673</v>
      </c>
      <c r="D44" s="38">
        <v>3.7093628340000002</v>
      </c>
      <c r="E44" s="29">
        <f t="shared" si="10"/>
        <v>2.4438210476971756E-2</v>
      </c>
      <c r="F44" s="29">
        <f t="shared" si="11"/>
        <v>9.0650189672748446E-2</v>
      </c>
      <c r="G44" s="29">
        <f t="shared" si="12"/>
        <v>2.6319683942520523E-2</v>
      </c>
      <c r="H44" s="17" t="b">
        <f t="shared" si="9"/>
        <v>0</v>
      </c>
      <c r="I44" s="30" t="s">
        <v>41</v>
      </c>
      <c r="J44" s="39">
        <v>982</v>
      </c>
      <c r="K44" s="27">
        <v>1262</v>
      </c>
      <c r="L44" s="38">
        <v>3.3945614292999999</v>
      </c>
      <c r="M44" s="32">
        <f t="shared" si="3"/>
        <v>1.4782389661064872</v>
      </c>
      <c r="N44" s="32">
        <f t="shared" si="4"/>
        <v>0.43256530248036246</v>
      </c>
      <c r="O44" s="33">
        <f t="shared" si="5"/>
        <v>0.77812995245641836</v>
      </c>
      <c r="P44" s="34">
        <f t="shared" si="6"/>
        <v>0.73983615558356319</v>
      </c>
      <c r="Q44" s="40">
        <v>14869903</v>
      </c>
      <c r="R44" s="36">
        <f t="shared" si="7"/>
        <v>301782416.78757399</v>
      </c>
      <c r="S44" s="36">
        <f t="shared" si="8"/>
        <v>129038056.09152578</v>
      </c>
      <c r="T44" s="37">
        <v>20125137</v>
      </c>
    </row>
    <row r="45" spans="1:20" ht="14.1" customHeight="1" x14ac:dyDescent="0.2">
      <c r="A45" s="7">
        <v>37</v>
      </c>
      <c r="B45" s="26" t="s">
        <v>44</v>
      </c>
      <c r="C45" s="27">
        <v>26458</v>
      </c>
      <c r="D45" s="38">
        <v>3.3728615464999998</v>
      </c>
      <c r="E45" s="29">
        <f t="shared" si="10"/>
        <v>9.689587483886089E-2</v>
      </c>
      <c r="F45" s="29">
        <f t="shared" si="11"/>
        <v>0.32681637025847077</v>
      </c>
      <c r="G45" s="29">
        <f t="shared" si="12"/>
        <v>9.4888974898974604E-2</v>
      </c>
      <c r="H45" s="17" t="b">
        <f t="shared" si="9"/>
        <v>0</v>
      </c>
      <c r="I45" s="30" t="s">
        <v>42</v>
      </c>
      <c r="J45" s="39">
        <v>3379</v>
      </c>
      <c r="K45" s="27">
        <v>5665</v>
      </c>
      <c r="L45" s="38">
        <v>3.2751249267000002</v>
      </c>
      <c r="M45" s="32">
        <f t="shared" si="3"/>
        <v>6.402202453331781</v>
      </c>
      <c r="N45" s="32">
        <f t="shared" si="4"/>
        <v>1.8734255450322668</v>
      </c>
      <c r="O45" s="33">
        <f t="shared" si="5"/>
        <v>0.59646954986760814</v>
      </c>
      <c r="P45" s="34">
        <f t="shared" si="6"/>
        <v>0.56711573343711563</v>
      </c>
      <c r="Q45" s="40">
        <v>24137222</v>
      </c>
      <c r="R45" s="36">
        <f t="shared" si="7"/>
        <v>1307009335.7223952</v>
      </c>
      <c r="S45" s="36">
        <f t="shared" si="8"/>
        <v>98913132.683983579</v>
      </c>
      <c r="T45" s="37">
        <v>39493101</v>
      </c>
    </row>
    <row r="46" spans="1:20" ht="14.1" customHeight="1" x14ac:dyDescent="0.2">
      <c r="A46" s="7">
        <v>38</v>
      </c>
      <c r="B46" s="26" t="s">
        <v>45</v>
      </c>
      <c r="C46" s="27">
        <v>4254</v>
      </c>
      <c r="D46" s="38">
        <v>3.3977556472999999</v>
      </c>
      <c r="E46" s="29">
        <f t="shared" si="10"/>
        <v>1.5579221844603305E-2</v>
      </c>
      <c r="F46" s="29">
        <f t="shared" si="11"/>
        <v>5.29343890030404E-2</v>
      </c>
      <c r="G46" s="29">
        <f t="shared" si="12"/>
        <v>1.5369150282862459E-2</v>
      </c>
      <c r="H46" s="17" t="b">
        <f t="shared" si="9"/>
        <v>0</v>
      </c>
      <c r="I46" s="30" t="s">
        <v>43</v>
      </c>
      <c r="J46" s="39">
        <v>4571</v>
      </c>
      <c r="K46" s="27">
        <v>6673</v>
      </c>
      <c r="L46" s="38">
        <v>3.7093628340000002</v>
      </c>
      <c r="M46" s="32">
        <f t="shared" si="3"/>
        <v>8.5412623158322987</v>
      </c>
      <c r="N46" s="32">
        <f t="shared" si="4"/>
        <v>2.4993616065631228</v>
      </c>
      <c r="O46" s="33">
        <f t="shared" si="5"/>
        <v>0.68499925071182377</v>
      </c>
      <c r="P46" s="34">
        <f t="shared" si="6"/>
        <v>0.65128865766498212</v>
      </c>
      <c r="Q46" s="40">
        <v>39995223</v>
      </c>
      <c r="R46" s="36">
        <f t="shared" si="7"/>
        <v>1743698308.0466442</v>
      </c>
      <c r="S46" s="36">
        <f t="shared" si="8"/>
        <v>113594100.13323715</v>
      </c>
      <c r="T46" s="37">
        <v>60186021</v>
      </c>
    </row>
    <row r="47" spans="1:20" ht="14.1" customHeight="1" x14ac:dyDescent="0.2">
      <c r="A47" s="7">
        <v>39</v>
      </c>
      <c r="B47" s="26" t="s">
        <v>46</v>
      </c>
      <c r="C47" s="27">
        <v>5070</v>
      </c>
      <c r="D47" s="38">
        <v>3.5512548578000001</v>
      </c>
      <c r="E47" s="29">
        <f t="shared" si="10"/>
        <v>1.8567619828899568E-2</v>
      </c>
      <c r="F47" s="29">
        <f t="shared" si="11"/>
        <v>6.5938350115163191E-2</v>
      </c>
      <c r="G47" s="29">
        <f t="shared" si="12"/>
        <v>1.9144764517178739E-2</v>
      </c>
      <c r="H47" s="17" t="b">
        <f t="shared" si="9"/>
        <v>0</v>
      </c>
      <c r="I47" s="30" t="s">
        <v>44</v>
      </c>
      <c r="J47" s="39">
        <v>20990</v>
      </c>
      <c r="K47" s="27">
        <v>26458</v>
      </c>
      <c r="L47" s="38">
        <v>3.3728615464999998</v>
      </c>
      <c r="M47" s="32">
        <f t="shared" si="3"/>
        <v>30.793364664353689</v>
      </c>
      <c r="N47" s="32">
        <f t="shared" si="4"/>
        <v>9.010817199270555</v>
      </c>
      <c r="O47" s="33">
        <f t="shared" si="5"/>
        <v>0.79333282938997651</v>
      </c>
      <c r="P47" s="34">
        <f t="shared" si="6"/>
        <v>0.75429085943968244</v>
      </c>
      <c r="Q47" s="40">
        <v>117260156</v>
      </c>
      <c r="R47" s="36">
        <f t="shared" si="7"/>
        <v>6286463976.7318306</v>
      </c>
      <c r="S47" s="36">
        <f t="shared" si="8"/>
        <v>131559164.14078173</v>
      </c>
      <c r="T47" s="37">
        <v>185578039</v>
      </c>
    </row>
    <row r="48" spans="1:20" ht="14.1" customHeight="1" x14ac:dyDescent="0.2">
      <c r="A48" s="7">
        <v>40</v>
      </c>
      <c r="B48" s="26" t="s">
        <v>47</v>
      </c>
      <c r="C48" s="27">
        <v>8445</v>
      </c>
      <c r="D48" s="38">
        <v>3.4970736950000001</v>
      </c>
      <c r="E48" s="29">
        <f t="shared" si="10"/>
        <v>3.0927721786007265E-2</v>
      </c>
      <c r="F48" s="29">
        <f t="shared" si="11"/>
        <v>0.10815652230412443</v>
      </c>
      <c r="G48" s="29">
        <f t="shared" si="12"/>
        <v>3.1402532015026706E-2</v>
      </c>
      <c r="H48" s="17" t="b">
        <f t="shared" si="9"/>
        <v>0</v>
      </c>
      <c r="I48" s="30" t="s">
        <v>45</v>
      </c>
      <c r="J48" s="39">
        <v>3605</v>
      </c>
      <c r="K48" s="27">
        <v>4254</v>
      </c>
      <c r="L48" s="38">
        <v>3.3977556472999999</v>
      </c>
      <c r="M48" s="32">
        <f t="shared" si="3"/>
        <v>4.9875957638420285</v>
      </c>
      <c r="N48" s="32">
        <f t="shared" si="4"/>
        <v>1.4594804491716298</v>
      </c>
      <c r="O48" s="33">
        <f t="shared" si="5"/>
        <v>0.84743770568876353</v>
      </c>
      <c r="P48" s="34">
        <f t="shared" si="6"/>
        <v>0.80573309418833228</v>
      </c>
      <c r="Q48" s="40">
        <v>30940229</v>
      </c>
      <c r="R48" s="36">
        <f t="shared" si="7"/>
        <v>1018217445.2728412</v>
      </c>
      <c r="S48" s="36">
        <f t="shared" si="8"/>
        <v>140531429.04412892</v>
      </c>
      <c r="T48" s="37">
        <v>43924951</v>
      </c>
    </row>
    <row r="49" spans="1:20" ht="14.1" customHeight="1" x14ac:dyDescent="0.2">
      <c r="A49" s="7">
        <v>41</v>
      </c>
      <c r="B49" s="26" t="s">
        <v>48</v>
      </c>
      <c r="C49" s="27">
        <v>6837</v>
      </c>
      <c r="D49" s="38">
        <v>3.4326196055999998</v>
      </c>
      <c r="E49" s="29">
        <f t="shared" si="10"/>
        <v>2.5038819875776396E-2</v>
      </c>
      <c r="F49" s="29">
        <f t="shared" si="11"/>
        <v>8.5948744006677014E-2</v>
      </c>
      <c r="G49" s="29">
        <f t="shared" si="12"/>
        <v>2.4954650240432943E-2</v>
      </c>
      <c r="H49" s="17" t="b">
        <f t="shared" si="9"/>
        <v>0</v>
      </c>
      <c r="I49" s="30" t="s">
        <v>46</v>
      </c>
      <c r="J49" s="39">
        <v>4838</v>
      </c>
      <c r="K49" s="27">
        <v>5070</v>
      </c>
      <c r="L49" s="38">
        <v>3.5512548578000001</v>
      </c>
      <c r="M49" s="32">
        <f t="shared" si="3"/>
        <v>6.2128578775175978</v>
      </c>
      <c r="N49" s="32">
        <f t="shared" si="4"/>
        <v>1.8180191489163509</v>
      </c>
      <c r="O49" s="33">
        <f t="shared" si="5"/>
        <v>0.95424063116370805</v>
      </c>
      <c r="P49" s="34">
        <f t="shared" si="6"/>
        <v>0.90727997018124218</v>
      </c>
      <c r="Q49" s="40">
        <v>30820265</v>
      </c>
      <c r="R49" s="36">
        <f t="shared" si="7"/>
        <v>1268354649.2982342</v>
      </c>
      <c r="S49" s="36">
        <f t="shared" si="8"/>
        <v>158242663.3240442</v>
      </c>
      <c r="T49" s="37">
        <v>46724194</v>
      </c>
    </row>
    <row r="50" spans="1:20" ht="14.1" customHeight="1" x14ac:dyDescent="0.2">
      <c r="A50" s="7">
        <v>42</v>
      </c>
      <c r="B50" s="26" t="s">
        <v>49</v>
      </c>
      <c r="C50" s="27">
        <v>7821</v>
      </c>
      <c r="D50" s="38">
        <v>3.5088019839000002</v>
      </c>
      <c r="E50" s="29">
        <f t="shared" si="10"/>
        <v>2.8642476268604243E-2</v>
      </c>
      <c r="F50" s="29">
        <f t="shared" si="11"/>
        <v>0.10050077755508724</v>
      </c>
      <c r="G50" s="29">
        <f t="shared" si="12"/>
        <v>2.9179737083579977E-2</v>
      </c>
      <c r="H50" s="17" t="b">
        <f t="shared" si="9"/>
        <v>0</v>
      </c>
      <c r="I50" s="30" t="s">
        <v>47</v>
      </c>
      <c r="J50" s="39">
        <v>5123</v>
      </c>
      <c r="K50" s="27">
        <v>8445</v>
      </c>
      <c r="L50" s="38">
        <v>3.4970736950000001</v>
      </c>
      <c r="M50" s="32">
        <f t="shared" si="3"/>
        <v>10.190747879321947</v>
      </c>
      <c r="N50" s="32">
        <f t="shared" si="4"/>
        <v>2.9820374377835615</v>
      </c>
      <c r="O50" s="33">
        <f t="shared" si="5"/>
        <v>0.60663114268798102</v>
      </c>
      <c r="P50" s="34">
        <f t="shared" si="6"/>
        <v>0.5767772478706592</v>
      </c>
      <c r="Q50" s="40">
        <v>17833867</v>
      </c>
      <c r="R50" s="36">
        <f t="shared" si="7"/>
        <v>2080440709.7959569</v>
      </c>
      <c r="S50" s="36">
        <f t="shared" si="8"/>
        <v>100598239.62556218</v>
      </c>
      <c r="T50" s="37">
        <v>41361541</v>
      </c>
    </row>
    <row r="51" spans="1:20" ht="14.1" customHeight="1" x14ac:dyDescent="0.2">
      <c r="A51" s="7">
        <v>43</v>
      </c>
      <c r="B51" s="26" t="s">
        <v>50</v>
      </c>
      <c r="C51" s="27">
        <v>3834</v>
      </c>
      <c r="D51" s="38">
        <v>3.5157051623000002</v>
      </c>
      <c r="E51" s="29">
        <f t="shared" si="10"/>
        <v>1.4041075823274346E-2</v>
      </c>
      <c r="F51" s="29">
        <f t="shared" si="11"/>
        <v>4.9364282756131347E-2</v>
      </c>
      <c r="G51" s="29">
        <f t="shared" si="12"/>
        <v>1.4332593510073795E-2</v>
      </c>
      <c r="H51" s="17" t="b">
        <f t="shared" si="9"/>
        <v>0</v>
      </c>
      <c r="I51" s="30" t="s">
        <v>48</v>
      </c>
      <c r="J51" s="39">
        <v>6558</v>
      </c>
      <c r="K51" s="27">
        <v>6837</v>
      </c>
      <c r="L51" s="38">
        <v>3.4326196055999998</v>
      </c>
      <c r="M51" s="32">
        <f t="shared" si="3"/>
        <v>8.0982816575180117</v>
      </c>
      <c r="N51" s="32">
        <f t="shared" si="4"/>
        <v>2.3697357024636188</v>
      </c>
      <c r="O51" s="33">
        <f t="shared" si="5"/>
        <v>0.95919262834576569</v>
      </c>
      <c r="P51" s="34">
        <f t="shared" si="6"/>
        <v>0.91198826671457656</v>
      </c>
      <c r="Q51" s="40">
        <v>33092556</v>
      </c>
      <c r="R51" s="36">
        <f t="shared" si="7"/>
        <v>1653263827.0720668</v>
      </c>
      <c r="S51" s="36">
        <f t="shared" si="8"/>
        <v>159063857.89202893</v>
      </c>
      <c r="T51" s="37">
        <v>53063015</v>
      </c>
    </row>
    <row r="52" spans="1:20" ht="14.1" customHeight="1" x14ac:dyDescent="0.2">
      <c r="A52" s="7">
        <v>44</v>
      </c>
      <c r="B52" s="26" t="s">
        <v>51</v>
      </c>
      <c r="C52" s="27">
        <v>962</v>
      </c>
      <c r="D52" s="38">
        <v>3.3484815711999998</v>
      </c>
      <c r="E52" s="29">
        <f t="shared" si="10"/>
        <v>3.5230868393296613E-3</v>
      </c>
      <c r="F52" s="29">
        <f t="shared" si="11"/>
        <v>1.1796991355232626E-2</v>
      </c>
      <c r="G52" s="29">
        <f t="shared" si="12"/>
        <v>3.4251785359000852E-3</v>
      </c>
      <c r="H52" s="17" t="b">
        <f t="shared" si="9"/>
        <v>0</v>
      </c>
      <c r="I52" s="30" t="s">
        <v>49</v>
      </c>
      <c r="J52" s="39">
        <v>10094</v>
      </c>
      <c r="K52" s="27">
        <v>7821</v>
      </c>
      <c r="L52" s="38">
        <v>3.5088019839000002</v>
      </c>
      <c r="M52" s="32">
        <f t="shared" si="3"/>
        <v>9.4694065963015532</v>
      </c>
      <c r="N52" s="32">
        <f t="shared" si="4"/>
        <v>2.7709570797118666</v>
      </c>
      <c r="O52" s="33">
        <f t="shared" si="5"/>
        <v>1.2906277969569109</v>
      </c>
      <c r="P52" s="34">
        <f t="shared" si="6"/>
        <v>1.227112649468874</v>
      </c>
      <c r="Q52" s="40">
        <v>41136435</v>
      </c>
      <c r="R52" s="36">
        <f t="shared" si="7"/>
        <v>1933178920.1193459</v>
      </c>
      <c r="S52" s="36">
        <f t="shared" si="8"/>
        <v>214026078.20360932</v>
      </c>
      <c r="T52" s="37">
        <v>64939357</v>
      </c>
    </row>
    <row r="53" spans="1:20" ht="14.1" customHeight="1" x14ac:dyDescent="0.2">
      <c r="A53" s="7">
        <v>45</v>
      </c>
      <c r="B53" s="26" t="s">
        <v>52</v>
      </c>
      <c r="C53" s="27">
        <v>573</v>
      </c>
      <c r="D53" s="38">
        <v>3.5344134801</v>
      </c>
      <c r="E53" s="29">
        <f t="shared" si="10"/>
        <v>2.0984706433845074E-3</v>
      </c>
      <c r="F53" s="29">
        <f t="shared" si="11"/>
        <v>7.4168629295723225E-3</v>
      </c>
      <c r="G53" s="29">
        <f t="shared" si="12"/>
        <v>2.1534371726750494E-3</v>
      </c>
      <c r="H53" s="17" t="b">
        <f t="shared" si="9"/>
        <v>0</v>
      </c>
      <c r="I53" s="30" t="s">
        <v>50</v>
      </c>
      <c r="J53" s="39">
        <v>2698</v>
      </c>
      <c r="K53" s="27">
        <v>3834</v>
      </c>
      <c r="L53" s="38">
        <v>3.5157051623000002</v>
      </c>
      <c r="M53" s="32">
        <f t="shared" si="3"/>
        <v>4.6512124196888198</v>
      </c>
      <c r="N53" s="32">
        <f t="shared" si="4"/>
        <v>1.3610472686445061</v>
      </c>
      <c r="O53" s="33">
        <f t="shared" si="5"/>
        <v>0.70370370370370372</v>
      </c>
      <c r="P53" s="34">
        <f t="shared" si="6"/>
        <v>0.66907261592300971</v>
      </c>
      <c r="Q53" s="40">
        <v>12662239</v>
      </c>
      <c r="R53" s="36">
        <f t="shared" si="7"/>
        <v>949544801.07038224</v>
      </c>
      <c r="S53" s="36">
        <f t="shared" si="8"/>
        <v>116695877.98757656</v>
      </c>
      <c r="T53" s="37">
        <v>24540087</v>
      </c>
    </row>
    <row r="54" spans="1:20" ht="14.1" customHeight="1" x14ac:dyDescent="0.2">
      <c r="A54" s="7">
        <v>46</v>
      </c>
      <c r="B54" s="26" t="s">
        <v>53</v>
      </c>
      <c r="C54" s="27">
        <v>1564</v>
      </c>
      <c r="D54" s="38">
        <v>3.3479519612000002</v>
      </c>
      <c r="E54" s="29">
        <f t="shared" si="10"/>
        <v>5.7277628032345014E-3</v>
      </c>
      <c r="F54" s="29">
        <f t="shared" si="11"/>
        <v>1.9176274710377361E-2</v>
      </c>
      <c r="G54" s="29">
        <f t="shared" si="12"/>
        <v>5.5677047273052756E-3</v>
      </c>
      <c r="H54" s="17" t="b">
        <f t="shared" si="9"/>
        <v>0</v>
      </c>
      <c r="I54" s="30" t="s">
        <v>51</v>
      </c>
      <c r="J54" s="39">
        <v>1161</v>
      </c>
      <c r="K54" s="27">
        <v>962</v>
      </c>
      <c r="L54" s="38">
        <v>3.3484815711999998</v>
      </c>
      <c r="M54" s="32">
        <f t="shared" si="3"/>
        <v>1.1115387410263629</v>
      </c>
      <c r="N54" s="32">
        <f t="shared" si="4"/>
        <v>0.32526073439744096</v>
      </c>
      <c r="O54" s="33">
        <f t="shared" si="5"/>
        <v>1.2068607068607069</v>
      </c>
      <c r="P54" s="34">
        <f t="shared" si="6"/>
        <v>1.1474679555388219</v>
      </c>
      <c r="Q54" s="40">
        <v>5717982</v>
      </c>
      <c r="R54" s="36">
        <f t="shared" si="7"/>
        <v>226920582.74141645</v>
      </c>
      <c r="S54" s="36">
        <f t="shared" si="8"/>
        <v>200134899.18353009</v>
      </c>
      <c r="T54" s="37">
        <v>11329419</v>
      </c>
    </row>
    <row r="55" spans="1:20" ht="14.1" customHeight="1" x14ac:dyDescent="0.2">
      <c r="A55" s="7">
        <v>47</v>
      </c>
      <c r="B55" s="26" t="s">
        <v>54</v>
      </c>
      <c r="C55" s="27">
        <v>1632</v>
      </c>
      <c r="D55" s="38">
        <v>3.3673017934999998</v>
      </c>
      <c r="E55" s="29">
        <f t="shared" si="10"/>
        <v>5.9767959685925231E-3</v>
      </c>
      <c r="F55" s="29">
        <f t="shared" si="11"/>
        <v>2.012567578442517E-2</v>
      </c>
      <c r="G55" s="29">
        <f t="shared" si="12"/>
        <v>5.843357059571049E-3</v>
      </c>
      <c r="H55" s="17" t="b">
        <f t="shared" si="9"/>
        <v>0</v>
      </c>
      <c r="I55" s="30" t="s">
        <v>52</v>
      </c>
      <c r="J55" s="39">
        <v>1367</v>
      </c>
      <c r="K55" s="27">
        <v>573</v>
      </c>
      <c r="L55" s="38">
        <v>3.5344134801</v>
      </c>
      <c r="M55" s="32">
        <f t="shared" si="3"/>
        <v>0.69883330714192549</v>
      </c>
      <c r="N55" s="32">
        <f t="shared" si="4"/>
        <v>0.20449402824456667</v>
      </c>
      <c r="O55" s="33">
        <f t="shared" si="5"/>
        <v>2.3856893542757418</v>
      </c>
      <c r="P55" s="34">
        <f t="shared" si="6"/>
        <v>2.2682833821165027</v>
      </c>
      <c r="Q55" s="40">
        <v>9854806</v>
      </c>
      <c r="R55" s="36">
        <f t="shared" si="7"/>
        <v>142666787.43858188</v>
      </c>
      <c r="S55" s="36">
        <f t="shared" si="8"/>
        <v>395621214.35137904</v>
      </c>
      <c r="T55" s="37">
        <v>17726004</v>
      </c>
    </row>
    <row r="56" spans="1:20" ht="14.1" customHeight="1" x14ac:dyDescent="0.2">
      <c r="A56" s="7">
        <v>48</v>
      </c>
      <c r="B56" s="26" t="s">
        <v>55</v>
      </c>
      <c r="C56" s="27">
        <v>1499</v>
      </c>
      <c r="D56" s="38">
        <v>3.2538007104000002</v>
      </c>
      <c r="E56" s="29">
        <f t="shared" si="10"/>
        <v>5.4897163951716866E-3</v>
      </c>
      <c r="F56" s="29">
        <f t="shared" si="11"/>
        <v>1.7862443106504162E-2</v>
      </c>
      <c r="G56" s="29">
        <f t="shared" si="12"/>
        <v>5.1862423973038545E-3</v>
      </c>
      <c r="H56" s="17" t="b">
        <f t="shared" si="9"/>
        <v>0</v>
      </c>
      <c r="I56" s="30" t="s">
        <v>53</v>
      </c>
      <c r="J56" s="39">
        <v>1143</v>
      </c>
      <c r="K56" s="27">
        <v>1564</v>
      </c>
      <c r="L56" s="38">
        <v>3.3479519612000002</v>
      </c>
      <c r="M56" s="32">
        <f t="shared" si="3"/>
        <v>1.8068312171555556</v>
      </c>
      <c r="N56" s="32">
        <f t="shared" si="4"/>
        <v>0.52871863744630354</v>
      </c>
      <c r="O56" s="33">
        <f t="shared" si="5"/>
        <v>0.73081841432225059</v>
      </c>
      <c r="P56" s="34">
        <f t="shared" si="6"/>
        <v>0.69485294117647056</v>
      </c>
      <c r="Q56" s="40">
        <v>19093658</v>
      </c>
      <c r="R56" s="36">
        <f t="shared" si="7"/>
        <v>368864509.69197232</v>
      </c>
      <c r="S56" s="36">
        <f t="shared" si="8"/>
        <v>121192337.14411765</v>
      </c>
      <c r="T56" s="37">
        <v>24929002</v>
      </c>
    </row>
    <row r="57" spans="1:20" ht="14.1" customHeight="1" x14ac:dyDescent="0.2">
      <c r="A57" s="7">
        <v>49</v>
      </c>
      <c r="B57" s="26" t="s">
        <v>56</v>
      </c>
      <c r="C57" s="27">
        <v>1175</v>
      </c>
      <c r="D57" s="38">
        <v>3.3949786917</v>
      </c>
      <c r="E57" s="29">
        <f t="shared" si="10"/>
        <v>4.3031466072893472E-3</v>
      </c>
      <c r="F57" s="29">
        <f t="shared" si="11"/>
        <v>1.4609091039008482E-2</v>
      </c>
      <c r="G57" s="29">
        <f t="shared" si="12"/>
        <v>4.241653108750236E-3</v>
      </c>
      <c r="H57" s="17" t="b">
        <f t="shared" si="9"/>
        <v>0</v>
      </c>
      <c r="I57" s="30" t="s">
        <v>54</v>
      </c>
      <c r="J57" s="39">
        <v>1714</v>
      </c>
      <c r="K57" s="27">
        <v>1632</v>
      </c>
      <c r="L57" s="38">
        <v>3.3673017934999998</v>
      </c>
      <c r="M57" s="32">
        <f t="shared" si="3"/>
        <v>1.8962858961325051</v>
      </c>
      <c r="N57" s="32">
        <f t="shared" si="4"/>
        <v>0.55489504813304524</v>
      </c>
      <c r="O57" s="33">
        <f t="shared" si="5"/>
        <v>1.0502450980392157</v>
      </c>
      <c r="P57" s="34">
        <f t="shared" si="6"/>
        <v>0.99855980778138043</v>
      </c>
      <c r="Q57" s="40">
        <v>11384909</v>
      </c>
      <c r="R57" s="36">
        <f t="shared" si="7"/>
        <v>387126678.28148288</v>
      </c>
      <c r="S57" s="36">
        <f t="shared" si="8"/>
        <v>174163178.58323881</v>
      </c>
      <c r="T57" s="37">
        <v>18265305</v>
      </c>
    </row>
    <row r="58" spans="1:20" ht="14.1" customHeight="1" x14ac:dyDescent="0.2">
      <c r="A58" s="7">
        <v>50</v>
      </c>
      <c r="B58" s="26" t="s">
        <v>60</v>
      </c>
      <c r="C58" s="27">
        <v>1208</v>
      </c>
      <c r="D58" s="38">
        <v>3.4132840357999998</v>
      </c>
      <c r="E58" s="29">
        <f t="shared" si="10"/>
        <v>4.4240009375366221E-3</v>
      </c>
      <c r="F58" s="29">
        <f t="shared" si="11"/>
        <v>1.5100371774457985E-2</v>
      </c>
      <c r="G58" s="29">
        <f t="shared" si="12"/>
        <v>4.3842932260049179E-3</v>
      </c>
      <c r="H58" s="17" t="b">
        <f t="shared" si="9"/>
        <v>0</v>
      </c>
      <c r="I58" s="30" t="s">
        <v>55</v>
      </c>
      <c r="J58" s="39">
        <v>1958</v>
      </c>
      <c r="K58" s="27">
        <v>1499</v>
      </c>
      <c r="L58" s="38">
        <v>3.2538007104000002</v>
      </c>
      <c r="M58" s="32">
        <f t="shared" si="3"/>
        <v>1.6830390838128366</v>
      </c>
      <c r="N58" s="32">
        <f t="shared" si="4"/>
        <v>0.49249433080045557</v>
      </c>
      <c r="O58" s="33">
        <f t="shared" si="5"/>
        <v>1.3062041360907271</v>
      </c>
      <c r="P58" s="34">
        <f t="shared" si="6"/>
        <v>1.241922436479963</v>
      </c>
      <c r="Q58" s="40">
        <v>11728339</v>
      </c>
      <c r="R58" s="36">
        <f t="shared" si="7"/>
        <v>343592351.3765595</v>
      </c>
      <c r="S58" s="36">
        <f t="shared" si="8"/>
        <v>216609117.85721084</v>
      </c>
      <c r="T58" s="37">
        <v>18833602</v>
      </c>
    </row>
    <row r="59" spans="1:20" ht="14.1" customHeight="1" x14ac:dyDescent="0.2">
      <c r="A59" s="7">
        <v>51</v>
      </c>
      <c r="B59" s="26" t="s">
        <v>57</v>
      </c>
      <c r="C59" s="27">
        <v>101</v>
      </c>
      <c r="D59" s="38">
        <v>3.4085134976</v>
      </c>
      <c r="E59" s="29">
        <f t="shared" si="10"/>
        <v>3.6988749560529709E-4</v>
      </c>
      <c r="F59" s="29">
        <f t="shared" si="11"/>
        <v>1.2607665213641159E-3</v>
      </c>
      <c r="G59" s="29">
        <f t="shared" si="12"/>
        <v>3.6605523372214359E-4</v>
      </c>
      <c r="H59" s="17" t="b">
        <f t="shared" si="9"/>
        <v>0</v>
      </c>
      <c r="I59" s="30" t="s">
        <v>56</v>
      </c>
      <c r="J59" s="39">
        <v>1405</v>
      </c>
      <c r="K59" s="27">
        <v>1175</v>
      </c>
      <c r="L59" s="38">
        <v>3.3949786917</v>
      </c>
      <c r="M59" s="32">
        <f t="shared" si="3"/>
        <v>1.3765010223421326</v>
      </c>
      <c r="N59" s="32">
        <f t="shared" si="4"/>
        <v>0.40279453778859475</v>
      </c>
      <c r="O59" s="33">
        <f t="shared" si="5"/>
        <v>1.1957446808510639</v>
      </c>
      <c r="P59" s="34">
        <f t="shared" si="6"/>
        <v>1.1368989780532754</v>
      </c>
      <c r="Q59" s="40">
        <v>21245407</v>
      </c>
      <c r="R59" s="36">
        <f t="shared" si="7"/>
        <v>281012620.25794202</v>
      </c>
      <c r="S59" s="36">
        <f t="shared" si="8"/>
        <v>198291517.64652711</v>
      </c>
      <c r="T59" s="37">
        <v>27396788</v>
      </c>
    </row>
    <row r="60" spans="1:20" ht="14.1" customHeight="1" x14ac:dyDescent="0.2">
      <c r="A60" s="7">
        <v>52</v>
      </c>
      <c r="B60" s="26" t="s">
        <v>58</v>
      </c>
      <c r="C60" s="27">
        <v>5199</v>
      </c>
      <c r="D60" s="38">
        <v>3.342115256</v>
      </c>
      <c r="E60" s="29">
        <f t="shared" si="10"/>
        <v>1.9040050392593461E-2</v>
      </c>
      <c r="F60" s="29">
        <f t="shared" si="11"/>
        <v>6.3634042892095399E-2</v>
      </c>
      <c r="G60" s="29">
        <f t="shared" si="12"/>
        <v>1.8475724131973192E-2</v>
      </c>
      <c r="H60" s="17" t="b">
        <f t="shared" si="9"/>
        <v>0</v>
      </c>
      <c r="I60" s="30" t="s">
        <v>57</v>
      </c>
      <c r="J60" s="39">
        <v>226</v>
      </c>
      <c r="K60" s="27">
        <v>101</v>
      </c>
      <c r="L60" s="38">
        <v>3.4085134976</v>
      </c>
      <c r="M60" s="32">
        <f t="shared" si="3"/>
        <v>0.11879222334630779</v>
      </c>
      <c r="N60" s="32">
        <f t="shared" si="4"/>
        <v>3.4761222780815788E-2</v>
      </c>
      <c r="O60" s="33">
        <f t="shared" si="5"/>
        <v>2.2376237623762378</v>
      </c>
      <c r="P60" s="34">
        <f t="shared" si="6"/>
        <v>2.1275044827317382</v>
      </c>
      <c r="Q60" s="40">
        <v>1542363</v>
      </c>
      <c r="R60" s="36">
        <f t="shared" si="7"/>
        <v>24251426.920128666</v>
      </c>
      <c r="S60" s="36">
        <f t="shared" si="8"/>
        <v>371067351.47482663</v>
      </c>
      <c r="T60" s="37">
        <v>7771305</v>
      </c>
    </row>
    <row r="61" spans="1:20" ht="14.1" customHeight="1" x14ac:dyDescent="0.2">
      <c r="A61" s="7">
        <v>53</v>
      </c>
      <c r="B61" s="26" t="s">
        <v>59</v>
      </c>
      <c r="C61" s="27">
        <v>2898</v>
      </c>
      <c r="D61" s="38">
        <v>3.4173775789</v>
      </c>
      <c r="E61" s="29">
        <f t="shared" si="10"/>
        <v>1.0613207547169811E-2</v>
      </c>
      <c r="F61" s="29">
        <f t="shared" si="11"/>
        <v>3.6269337511910374E-2</v>
      </c>
      <c r="G61" s="29">
        <f t="shared" si="12"/>
        <v>1.0530562633837035E-2</v>
      </c>
      <c r="H61" s="17" t="b">
        <f t="shared" si="9"/>
        <v>0</v>
      </c>
      <c r="I61" s="30" t="s">
        <v>58</v>
      </c>
      <c r="J61" s="39">
        <v>4731</v>
      </c>
      <c r="K61" s="27">
        <v>5199</v>
      </c>
      <c r="L61" s="38">
        <v>3.342115256</v>
      </c>
      <c r="M61" s="32">
        <f t="shared" si="3"/>
        <v>5.9957409302774325</v>
      </c>
      <c r="N61" s="32">
        <f t="shared" si="4"/>
        <v>1.7544859448066512</v>
      </c>
      <c r="O61" s="33">
        <f t="shared" si="5"/>
        <v>0.90998268897864976</v>
      </c>
      <c r="P61" s="34">
        <f t="shared" si="6"/>
        <v>0.86520007633206275</v>
      </c>
      <c r="Q61" s="40">
        <v>42438896</v>
      </c>
      <c r="R61" s="36">
        <f t="shared" si="7"/>
        <v>1224030234.5276949</v>
      </c>
      <c r="S61" s="36">
        <f t="shared" si="8"/>
        <v>150903325.19916853</v>
      </c>
      <c r="T61" s="37">
        <v>57757913</v>
      </c>
    </row>
    <row r="62" spans="1:20" ht="14.1" customHeight="1" x14ac:dyDescent="0.2">
      <c r="A62" s="7">
        <v>54</v>
      </c>
      <c r="B62" s="26" t="s">
        <v>63</v>
      </c>
      <c r="C62" s="27">
        <v>1422</v>
      </c>
      <c r="D62" s="38">
        <v>3.5177065069000002</v>
      </c>
      <c r="E62" s="29">
        <f t="shared" si="10"/>
        <v>5.2077229579280439E-3</v>
      </c>
      <c r="F62" s="29">
        <f t="shared" si="11"/>
        <v>1.8319240935235997E-2</v>
      </c>
      <c r="G62" s="29">
        <f t="shared" si="12"/>
        <v>5.3188706303087087E-3</v>
      </c>
      <c r="H62" s="17" t="b">
        <f t="shared" si="9"/>
        <v>0</v>
      </c>
      <c r="I62" s="30" t="s">
        <v>59</v>
      </c>
      <c r="J62" s="39">
        <v>3048</v>
      </c>
      <c r="K62" s="27">
        <v>2898</v>
      </c>
      <c r="L62" s="38">
        <v>3.4173775789</v>
      </c>
      <c r="M62" s="32">
        <f t="shared" si="3"/>
        <v>3.4173775789</v>
      </c>
      <c r="N62" s="32">
        <f t="shared" si="4"/>
        <v>1</v>
      </c>
      <c r="O62" s="33">
        <f t="shared" si="5"/>
        <v>1.0517598343685299</v>
      </c>
      <c r="P62" s="34">
        <f t="shared" si="6"/>
        <v>1</v>
      </c>
      <c r="Q62" s="40">
        <v>19852376</v>
      </c>
      <c r="R62" s="36">
        <f t="shared" si="7"/>
        <v>697657475.20000005</v>
      </c>
      <c r="S62" s="36">
        <f t="shared" si="8"/>
        <v>174414368.80000001</v>
      </c>
      <c r="T62" s="37">
        <v>30006880</v>
      </c>
    </row>
    <row r="63" spans="1:20" ht="14.1" customHeight="1" x14ac:dyDescent="0.2">
      <c r="A63" s="7">
        <v>55</v>
      </c>
      <c r="B63" s="26" t="s">
        <v>61</v>
      </c>
      <c r="C63" s="27">
        <v>1517</v>
      </c>
      <c r="D63" s="38">
        <v>3.3663739988999999</v>
      </c>
      <c r="E63" s="29">
        <f t="shared" si="10"/>
        <v>5.5556369389429278E-3</v>
      </c>
      <c r="F63" s="29">
        <f t="shared" si="11"/>
        <v>1.8702351738585858E-2</v>
      </c>
      <c r="G63" s="29">
        <f t="shared" si="12"/>
        <v>5.4301043221027896E-3</v>
      </c>
      <c r="H63" s="17" t="b">
        <f t="shared" si="9"/>
        <v>0</v>
      </c>
      <c r="I63" s="30" t="s">
        <v>60</v>
      </c>
      <c r="J63" s="39">
        <v>1103</v>
      </c>
      <c r="K63" s="27">
        <v>1208</v>
      </c>
      <c r="L63" s="38">
        <v>3.4132840357999998</v>
      </c>
      <c r="M63" s="32">
        <f t="shared" si="3"/>
        <v>1.4227905849711524</v>
      </c>
      <c r="N63" s="32">
        <f t="shared" si="4"/>
        <v>0.41633988405493261</v>
      </c>
      <c r="O63" s="33">
        <f t="shared" si="5"/>
        <v>0.91307947019867552</v>
      </c>
      <c r="P63" s="34">
        <f t="shared" si="6"/>
        <v>0.86814445690149666</v>
      </c>
      <c r="Q63" s="40">
        <v>6900708</v>
      </c>
      <c r="R63" s="36">
        <f t="shared" si="7"/>
        <v>290462632.33482504</v>
      </c>
      <c r="S63" s="36">
        <f t="shared" si="8"/>
        <v>151416867.47769335</v>
      </c>
      <c r="T63" s="37">
        <v>12397000</v>
      </c>
    </row>
    <row r="64" spans="1:20" ht="14.1" customHeight="1" x14ac:dyDescent="0.2">
      <c r="A64" s="7">
        <v>56</v>
      </c>
      <c r="B64" s="26" t="s">
        <v>62</v>
      </c>
      <c r="C64" s="27">
        <v>15524</v>
      </c>
      <c r="D64" s="38">
        <v>3.3788062646000001</v>
      </c>
      <c r="E64" s="29">
        <f t="shared" si="10"/>
        <v>5.6852806750263683E-2</v>
      </c>
      <c r="F64" s="29">
        <f t="shared" si="11"/>
        <v>0.1920946196078841</v>
      </c>
      <c r="G64" s="29">
        <f t="shared" si="12"/>
        <v>5.5773404263026342E-2</v>
      </c>
      <c r="H64" s="17" t="b">
        <f t="shared" si="9"/>
        <v>0</v>
      </c>
      <c r="I64" s="30" t="s">
        <v>61</v>
      </c>
      <c r="J64" s="39">
        <v>1613</v>
      </c>
      <c r="K64" s="27">
        <v>1517</v>
      </c>
      <c r="L64" s="38">
        <v>3.3663739988999999</v>
      </c>
      <c r="M64" s="32">
        <f t="shared" si="3"/>
        <v>1.7621771415912006</v>
      </c>
      <c r="N64" s="32">
        <f t="shared" si="4"/>
        <v>0.51565187074189722</v>
      </c>
      <c r="O64" s="33">
        <f t="shared" si="5"/>
        <v>1.063282794990112</v>
      </c>
      <c r="P64" s="34">
        <f t="shared" si="6"/>
        <v>1.0109558857878429</v>
      </c>
      <c r="Q64" s="40">
        <v>9952680</v>
      </c>
      <c r="R64" s="36">
        <f t="shared" si="7"/>
        <v>359748382.22394878</v>
      </c>
      <c r="S64" s="36">
        <f t="shared" si="8"/>
        <v>176325232.70433152</v>
      </c>
      <c r="T64" s="37">
        <v>16579573</v>
      </c>
    </row>
    <row r="65" spans="1:20" ht="14.1" customHeight="1" x14ac:dyDescent="0.2">
      <c r="A65" s="7">
        <v>57</v>
      </c>
      <c r="B65" s="26" t="s">
        <v>22</v>
      </c>
      <c r="C65" s="27">
        <v>1759</v>
      </c>
      <c r="D65" s="38">
        <v>3.5345292061000002</v>
      </c>
      <c r="E65" s="29">
        <f t="shared" si="10"/>
        <v>6.4419020274229461E-3</v>
      </c>
      <c r="F65" s="29">
        <f t="shared" si="11"/>
        <v>2.2769090858761207E-2</v>
      </c>
      <c r="G65" s="29">
        <f t="shared" si="12"/>
        <v>6.6108551700171918E-3</v>
      </c>
      <c r="H65" s="17" t="b">
        <f t="shared" si="9"/>
        <v>0</v>
      </c>
      <c r="I65" s="30" t="s">
        <v>62</v>
      </c>
      <c r="J65" s="39">
        <v>12750</v>
      </c>
      <c r="K65" s="27">
        <v>15524</v>
      </c>
      <c r="L65" s="38">
        <v>3.3788062646000001</v>
      </c>
      <c r="M65" s="32">
        <f t="shared" si="3"/>
        <v>18.099581936387303</v>
      </c>
      <c r="N65" s="32">
        <f t="shared" si="4"/>
        <v>5.2963365968513409</v>
      </c>
      <c r="O65" s="33">
        <f t="shared" si="5"/>
        <v>0.82130894099458907</v>
      </c>
      <c r="P65" s="34">
        <f t="shared" si="6"/>
        <v>0.78089019389839875</v>
      </c>
      <c r="Q65" s="40">
        <v>103405170</v>
      </c>
      <c r="R65" s="36">
        <f t="shared" si="7"/>
        <v>3695028817.968667</v>
      </c>
      <c r="S65" s="36">
        <f t="shared" si="8"/>
        <v>136198470.27089885</v>
      </c>
      <c r="T65" s="37">
        <v>144508469</v>
      </c>
    </row>
    <row r="66" spans="1:20" ht="14.1" customHeight="1" x14ac:dyDescent="0.2">
      <c r="A66" s="7">
        <v>58</v>
      </c>
      <c r="B66" s="26" t="s">
        <v>27</v>
      </c>
      <c r="C66" s="27">
        <v>8418</v>
      </c>
      <c r="D66" s="38">
        <v>3.3799247026999999</v>
      </c>
      <c r="E66" s="29">
        <f t="shared" si="10"/>
        <v>3.0828840970350404E-2</v>
      </c>
      <c r="F66" s="29">
        <f t="shared" si="11"/>
        <v>0.10419916115129717</v>
      </c>
      <c r="G66" s="29">
        <f t="shared" si="12"/>
        <v>3.0253538337629757E-2</v>
      </c>
      <c r="H66" s="17" t="b">
        <f t="shared" si="9"/>
        <v>0</v>
      </c>
      <c r="I66" s="30" t="s">
        <v>63</v>
      </c>
      <c r="J66" s="39">
        <v>1687</v>
      </c>
      <c r="K66" s="27">
        <v>1422</v>
      </c>
      <c r="L66" s="38">
        <v>3.5177065069000002</v>
      </c>
      <c r="M66" s="32">
        <f t="shared" si="3"/>
        <v>1.7260795903422361</v>
      </c>
      <c r="N66" s="32">
        <f t="shared" si="4"/>
        <v>0.50508893164150559</v>
      </c>
      <c r="O66" s="33">
        <f t="shared" si="5"/>
        <v>1.1863572433192686</v>
      </c>
      <c r="P66" s="34">
        <f t="shared" si="6"/>
        <v>1.1279735207149739</v>
      </c>
      <c r="Q66" s="40">
        <v>10407263</v>
      </c>
      <c r="R66" s="36">
        <f t="shared" si="7"/>
        <v>352379068.80047822</v>
      </c>
      <c r="S66" s="36">
        <f t="shared" si="8"/>
        <v>196734789.63861591</v>
      </c>
      <c r="T66" s="37">
        <v>17285112</v>
      </c>
    </row>
    <row r="67" spans="1:20" ht="18" customHeight="1" x14ac:dyDescent="0.2">
      <c r="B67" s="41" t="s">
        <v>81</v>
      </c>
      <c r="C67" s="42">
        <f>SUM(C9:C66)</f>
        <v>273056</v>
      </c>
      <c r="D67" s="42">
        <f>SUM(D9:D66)</f>
        <v>197.73837461260004</v>
      </c>
      <c r="E67" s="43">
        <f t="shared" ref="E67:G67" si="13">SUM(E9:E66)</f>
        <v>1</v>
      </c>
      <c r="F67" s="43">
        <f t="shared" si="13"/>
        <v>3.4441975014106978</v>
      </c>
      <c r="G67" s="43">
        <f t="shared" si="13"/>
        <v>1.0000000000000002</v>
      </c>
    </row>
    <row r="69" spans="1:20" x14ac:dyDescent="0.2">
      <c r="B69" s="177" t="s">
        <v>177</v>
      </c>
      <c r="C69" s="177"/>
      <c r="D69" s="177"/>
      <c r="E69" s="177"/>
      <c r="F69" s="177"/>
      <c r="G69" s="177"/>
    </row>
  </sheetData>
  <sortState xmlns:xlrd2="http://schemas.microsoft.com/office/spreadsheetml/2017/richdata2" ref="A9:G66">
    <sortCondition ref="A9"/>
  </sortState>
  <mergeCells count="5">
    <mergeCell ref="B1:G1"/>
    <mergeCell ref="B2:G2"/>
    <mergeCell ref="B3:G3"/>
    <mergeCell ref="B5:G5"/>
    <mergeCell ref="B69:G69"/>
  </mergeCells>
  <printOptions horizontalCentered="1"/>
  <pageMargins left="0.31496062992125984" right="0.31496062992125984" top="0.31496062992125984" bottom="0.31496062992125984" header="0.31496062992125984" footer="0.19685039370078741"/>
  <pageSetup scale="80" orientation="portrait" r:id="rId1"/>
  <headerFooter>
    <oddFooter>&amp;L&amp;7&amp;F&amp;A&amp;R&amp;7&amp;D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E209E-F158-47F4-8D6D-41D9CCC367CA}">
  <dimension ref="A1:L69"/>
  <sheetViews>
    <sheetView showGridLines="0" topLeftCell="A29" workbookViewId="0">
      <selection activeCell="L49" sqref="L49"/>
    </sheetView>
  </sheetViews>
  <sheetFormatPr baseColWidth="10" defaultRowHeight="11.25" x14ac:dyDescent="0.2"/>
  <cols>
    <col min="1" max="1" width="3.42578125" style="102" bestFit="1" customWidth="1"/>
    <col min="2" max="2" width="22.85546875" style="102" customWidth="1"/>
    <col min="3" max="3" width="16.42578125" style="102" bestFit="1" customWidth="1"/>
    <col min="4" max="4" width="13.28515625" style="102" customWidth="1"/>
    <col min="5" max="5" width="13.85546875" style="102" customWidth="1"/>
    <col min="6" max="6" width="5.28515625" style="102" customWidth="1"/>
    <col min="7" max="7" width="14.140625" style="137" bestFit="1" customWidth="1"/>
    <col min="8" max="8" width="15.28515625" style="137" bestFit="1" customWidth="1"/>
    <col min="9" max="9" width="13.7109375" style="138" bestFit="1" customWidth="1"/>
    <col min="10" max="10" width="16.42578125" style="138" bestFit="1" customWidth="1"/>
    <col min="11" max="11" width="11.7109375" style="102" bestFit="1" customWidth="1"/>
    <col min="12" max="16384" width="11.42578125" style="102"/>
  </cols>
  <sheetData>
    <row r="1" spans="1:12" x14ac:dyDescent="0.2">
      <c r="A1" s="178" t="s">
        <v>66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2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2" x14ac:dyDescent="0.2">
      <c r="A3" s="179" t="s">
        <v>67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2" ht="22.5" customHeight="1" thickBot="1" x14ac:dyDescent="0.25">
      <c r="A4" s="179" t="s">
        <v>152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2" ht="22.5" x14ac:dyDescent="0.2">
      <c r="A5" s="180" t="s">
        <v>86</v>
      </c>
      <c r="B5" s="182" t="s">
        <v>82</v>
      </c>
      <c r="C5" s="184" t="s">
        <v>88</v>
      </c>
      <c r="D5" s="184" t="s">
        <v>89</v>
      </c>
      <c r="E5" s="184" t="s">
        <v>153</v>
      </c>
      <c r="F5" s="103"/>
      <c r="G5" s="104" t="s">
        <v>90</v>
      </c>
      <c r="H5" s="104" t="s">
        <v>91</v>
      </c>
      <c r="I5" s="105" t="s">
        <v>92</v>
      </c>
      <c r="J5" s="105" t="s">
        <v>93</v>
      </c>
    </row>
    <row r="6" spans="1:12" ht="12" thickBot="1" x14ac:dyDescent="0.25">
      <c r="A6" s="181"/>
      <c r="B6" s="183"/>
      <c r="C6" s="185"/>
      <c r="D6" s="185"/>
      <c r="E6" s="185"/>
      <c r="F6" s="103"/>
      <c r="G6" s="106" t="s">
        <v>94</v>
      </c>
      <c r="H6" s="107" t="s">
        <v>95</v>
      </c>
      <c r="I6" s="108" t="s">
        <v>96</v>
      </c>
      <c r="J6" s="109" t="s">
        <v>5</v>
      </c>
    </row>
    <row r="7" spans="1:12" x14ac:dyDescent="0.2">
      <c r="A7" s="110">
        <v>1</v>
      </c>
      <c r="B7" s="111" t="s">
        <v>6</v>
      </c>
      <c r="C7" s="112">
        <v>2193420.4700000002</v>
      </c>
      <c r="D7" s="112">
        <v>2321179.5099999998</v>
      </c>
      <c r="E7" s="113">
        <v>21991738.559999999</v>
      </c>
      <c r="F7" s="114"/>
      <c r="G7" s="115">
        <f t="shared" ref="G7:G38" si="0">+C7+D7</f>
        <v>4514599.9800000004</v>
      </c>
      <c r="H7" s="116">
        <f t="shared" ref="H7:H38" si="1">+E7</f>
        <v>21991738.559999999</v>
      </c>
      <c r="I7" s="117">
        <f t="shared" ref="I7:I38" si="2">+G7/H7</f>
        <v>0.20528617906596289</v>
      </c>
      <c r="J7" s="117">
        <f t="shared" ref="J7:J38" si="3">+I7/$I$66</f>
        <v>1.5437480095137679E-2</v>
      </c>
      <c r="K7" s="118"/>
      <c r="L7" s="119"/>
    </row>
    <row r="8" spans="1:12" x14ac:dyDescent="0.2">
      <c r="A8" s="120">
        <v>2</v>
      </c>
      <c r="B8" s="121" t="s">
        <v>7</v>
      </c>
      <c r="C8" s="116">
        <v>649316.46</v>
      </c>
      <c r="D8" s="116">
        <v>514562.79</v>
      </c>
      <c r="E8" s="122">
        <v>12225605.109999999</v>
      </c>
      <c r="F8" s="123"/>
      <c r="G8" s="115">
        <f t="shared" si="0"/>
        <v>1163879.25</v>
      </c>
      <c r="H8" s="116">
        <f t="shared" si="1"/>
        <v>12225605.109999999</v>
      </c>
      <c r="I8" s="117">
        <f t="shared" si="2"/>
        <v>9.5200134433264055E-2</v>
      </c>
      <c r="J8" s="117">
        <f t="shared" si="3"/>
        <v>7.1590312950182318E-3</v>
      </c>
      <c r="K8" s="118"/>
    </row>
    <row r="9" spans="1:12" x14ac:dyDescent="0.2">
      <c r="A9" s="120">
        <v>3</v>
      </c>
      <c r="B9" s="121" t="s">
        <v>8</v>
      </c>
      <c r="C9" s="116">
        <v>1123770.08</v>
      </c>
      <c r="D9" s="116">
        <v>1139380</v>
      </c>
      <c r="E9" s="122">
        <v>61193379.990000002</v>
      </c>
      <c r="F9" s="123"/>
      <c r="G9" s="115">
        <f t="shared" si="0"/>
        <v>2263150.08</v>
      </c>
      <c r="H9" s="116">
        <f t="shared" si="1"/>
        <v>61193379.990000002</v>
      </c>
      <c r="I9" s="117">
        <f t="shared" si="2"/>
        <v>3.6983576987736841E-2</v>
      </c>
      <c r="J9" s="117">
        <f t="shared" si="3"/>
        <v>2.7811576804287743E-3</v>
      </c>
      <c r="K9" s="118"/>
    </row>
    <row r="10" spans="1:12" x14ac:dyDescent="0.2">
      <c r="A10" s="120">
        <v>4</v>
      </c>
      <c r="B10" s="121" t="s">
        <v>9</v>
      </c>
      <c r="C10" s="116">
        <v>1789406.55</v>
      </c>
      <c r="D10" s="116">
        <v>2217996.84</v>
      </c>
      <c r="E10" s="122">
        <v>6631279.96</v>
      </c>
      <c r="F10" s="123"/>
      <c r="G10" s="115">
        <f t="shared" si="0"/>
        <v>4007403.3899999997</v>
      </c>
      <c r="H10" s="116">
        <f t="shared" si="1"/>
        <v>6631279.96</v>
      </c>
      <c r="I10" s="117">
        <f t="shared" si="2"/>
        <v>0.60431823330830992</v>
      </c>
      <c r="J10" s="117">
        <f t="shared" si="3"/>
        <v>4.5444611713622199E-2</v>
      </c>
      <c r="K10" s="118"/>
    </row>
    <row r="11" spans="1:12" x14ac:dyDescent="0.2">
      <c r="A11" s="120">
        <v>5</v>
      </c>
      <c r="B11" s="121" t="s">
        <v>10</v>
      </c>
      <c r="C11" s="116">
        <v>2538725.64</v>
      </c>
      <c r="D11" s="116">
        <v>1475944.3</v>
      </c>
      <c r="E11" s="122">
        <v>52527497.410000011</v>
      </c>
      <c r="F11" s="114"/>
      <c r="G11" s="115">
        <f t="shared" si="0"/>
        <v>4014669.9400000004</v>
      </c>
      <c r="H11" s="116">
        <f t="shared" si="1"/>
        <v>52527497.410000011</v>
      </c>
      <c r="I11" s="117">
        <f t="shared" si="2"/>
        <v>7.6429872694367143E-2</v>
      </c>
      <c r="J11" s="117">
        <f t="shared" si="3"/>
        <v>5.7475113218122542E-3</v>
      </c>
      <c r="K11" s="118"/>
    </row>
    <row r="12" spans="1:12" x14ac:dyDescent="0.2">
      <c r="A12" s="120">
        <v>6</v>
      </c>
      <c r="B12" s="121" t="s">
        <v>11</v>
      </c>
      <c r="C12" s="116">
        <v>1449571</v>
      </c>
      <c r="D12" s="116">
        <v>2873456.89</v>
      </c>
      <c r="E12" s="122">
        <v>23875225.300000001</v>
      </c>
      <c r="F12" s="123"/>
      <c r="G12" s="115">
        <f t="shared" si="0"/>
        <v>4323027.8900000006</v>
      </c>
      <c r="H12" s="116">
        <f t="shared" si="1"/>
        <v>23875225.300000001</v>
      </c>
      <c r="I12" s="117">
        <f t="shared" si="2"/>
        <v>0.18106752232407208</v>
      </c>
      <c r="J12" s="117">
        <f t="shared" si="3"/>
        <v>1.3616241894470613E-2</v>
      </c>
      <c r="K12" s="118"/>
    </row>
    <row r="13" spans="1:12" x14ac:dyDescent="0.2">
      <c r="A13" s="120">
        <v>7</v>
      </c>
      <c r="B13" s="121" t="s">
        <v>12</v>
      </c>
      <c r="C13" s="116">
        <v>1199259.45</v>
      </c>
      <c r="D13" s="116">
        <v>1343336.14</v>
      </c>
      <c r="E13" s="122">
        <v>15617788.380000001</v>
      </c>
      <c r="F13" s="123"/>
      <c r="G13" s="115">
        <f t="shared" si="0"/>
        <v>2542595.59</v>
      </c>
      <c r="H13" s="116">
        <f t="shared" si="1"/>
        <v>15617788.380000001</v>
      </c>
      <c r="I13" s="117">
        <f t="shared" si="2"/>
        <v>0.16280125765156511</v>
      </c>
      <c r="J13" s="117">
        <f t="shared" si="3"/>
        <v>1.2242622401052427E-2</v>
      </c>
      <c r="K13" s="118"/>
    </row>
    <row r="14" spans="1:12" x14ac:dyDescent="0.2">
      <c r="A14" s="120">
        <v>8</v>
      </c>
      <c r="B14" s="121" t="s">
        <v>13</v>
      </c>
      <c r="C14" s="116">
        <v>2659345</v>
      </c>
      <c r="D14" s="116">
        <v>2302165.2000000002</v>
      </c>
      <c r="E14" s="122">
        <v>20633166.530000001</v>
      </c>
      <c r="F14" s="123"/>
      <c r="G14" s="115">
        <f t="shared" si="0"/>
        <v>4961510.2</v>
      </c>
      <c r="H14" s="116">
        <f t="shared" si="1"/>
        <v>20633166.530000001</v>
      </c>
      <c r="I14" s="117">
        <f t="shared" si="2"/>
        <v>0.24046285832017661</v>
      </c>
      <c r="J14" s="117">
        <f t="shared" si="3"/>
        <v>1.8082759423101967E-2</v>
      </c>
      <c r="K14" s="118"/>
    </row>
    <row r="15" spans="1:12" x14ac:dyDescent="0.2">
      <c r="A15" s="120">
        <v>9</v>
      </c>
      <c r="B15" s="121" t="s">
        <v>14</v>
      </c>
      <c r="C15" s="116">
        <v>6342367.3499999996</v>
      </c>
      <c r="D15" s="116">
        <v>4902041.47</v>
      </c>
      <c r="E15" s="122">
        <v>37229846.810000002</v>
      </c>
      <c r="F15" s="124"/>
      <c r="G15" s="115">
        <f t="shared" si="0"/>
        <v>11244408.82</v>
      </c>
      <c r="H15" s="116">
        <f t="shared" si="1"/>
        <v>37229846.810000002</v>
      </c>
      <c r="I15" s="117">
        <f t="shared" si="2"/>
        <v>0.30202672810836634</v>
      </c>
      <c r="J15" s="117">
        <f t="shared" si="3"/>
        <v>2.2712350264331691E-2</v>
      </c>
      <c r="K15" s="118"/>
    </row>
    <row r="16" spans="1:12" x14ac:dyDescent="0.2">
      <c r="A16" s="120">
        <v>10</v>
      </c>
      <c r="B16" s="121" t="s">
        <v>15</v>
      </c>
      <c r="C16" s="116">
        <v>7628621.2000000002</v>
      </c>
      <c r="D16" s="116">
        <v>8741635.9199999999</v>
      </c>
      <c r="E16" s="122">
        <v>17093725.25</v>
      </c>
      <c r="F16" s="123"/>
      <c r="G16" s="115">
        <f t="shared" si="0"/>
        <v>16370257.120000001</v>
      </c>
      <c r="H16" s="116">
        <f t="shared" si="1"/>
        <v>17093725.25</v>
      </c>
      <c r="I16" s="117">
        <f t="shared" si="2"/>
        <v>0.95767639180932784</v>
      </c>
      <c r="J16" s="117">
        <f t="shared" si="3"/>
        <v>7.2017075398871921E-2</v>
      </c>
      <c r="K16" s="118"/>
    </row>
    <row r="17" spans="1:11" x14ac:dyDescent="0.2">
      <c r="A17" s="120">
        <v>11</v>
      </c>
      <c r="B17" s="121" t="s">
        <v>17</v>
      </c>
      <c r="C17" s="116">
        <v>5488745.9800000004</v>
      </c>
      <c r="D17" s="116">
        <v>2237221.69</v>
      </c>
      <c r="E17" s="122">
        <v>43222059.219999999</v>
      </c>
      <c r="F17" s="123"/>
      <c r="G17" s="115">
        <f t="shared" si="0"/>
        <v>7725967.6699999999</v>
      </c>
      <c r="H17" s="116">
        <f t="shared" si="1"/>
        <v>43222059.219999999</v>
      </c>
      <c r="I17" s="117">
        <f t="shared" si="2"/>
        <v>0.17875056879346898</v>
      </c>
      <c r="J17" s="117">
        <f t="shared" si="3"/>
        <v>1.3442007446867828E-2</v>
      </c>
      <c r="K17" s="118"/>
    </row>
    <row r="18" spans="1:11" x14ac:dyDescent="0.2">
      <c r="A18" s="120">
        <v>12</v>
      </c>
      <c r="B18" s="121" t="s">
        <v>18</v>
      </c>
      <c r="C18" s="116">
        <v>10343513.27</v>
      </c>
      <c r="D18" s="116">
        <v>7515456.5999999996</v>
      </c>
      <c r="E18" s="122">
        <v>72133276.239999995</v>
      </c>
      <c r="F18" s="123"/>
      <c r="G18" s="115">
        <f t="shared" si="0"/>
        <v>17858969.869999997</v>
      </c>
      <c r="H18" s="116">
        <f t="shared" si="1"/>
        <v>72133276.239999995</v>
      </c>
      <c r="I18" s="117">
        <f t="shared" si="2"/>
        <v>0.24758295756011536</v>
      </c>
      <c r="J18" s="117">
        <f t="shared" si="3"/>
        <v>1.8618189478803091E-2</v>
      </c>
      <c r="K18" s="118"/>
    </row>
    <row r="19" spans="1:11" x14ac:dyDescent="0.2">
      <c r="A19" s="120">
        <v>13</v>
      </c>
      <c r="B19" s="121" t="s">
        <v>19</v>
      </c>
      <c r="C19" s="116">
        <v>39014587.210000008</v>
      </c>
      <c r="D19" s="116">
        <v>29290171.07</v>
      </c>
      <c r="E19" s="122">
        <v>200749970</v>
      </c>
      <c r="F19" s="123"/>
      <c r="G19" s="115">
        <f t="shared" si="0"/>
        <v>68304758.280000001</v>
      </c>
      <c r="H19" s="116">
        <f t="shared" si="1"/>
        <v>200749970</v>
      </c>
      <c r="I19" s="117">
        <f t="shared" si="2"/>
        <v>0.3402479127643207</v>
      </c>
      <c r="J19" s="117">
        <f t="shared" si="3"/>
        <v>2.5586575796822532E-2</v>
      </c>
      <c r="K19" s="118"/>
    </row>
    <row r="20" spans="1:11" x14ac:dyDescent="0.2">
      <c r="A20" s="120">
        <v>14</v>
      </c>
      <c r="B20" s="121" t="s">
        <v>20</v>
      </c>
      <c r="C20" s="116">
        <v>650211</v>
      </c>
      <c r="D20" s="116">
        <v>417438</v>
      </c>
      <c r="E20" s="122">
        <v>23707924.34</v>
      </c>
      <c r="F20" s="114"/>
      <c r="G20" s="115">
        <f t="shared" si="0"/>
        <v>1067649</v>
      </c>
      <c r="H20" s="116">
        <f t="shared" si="1"/>
        <v>23707924.34</v>
      </c>
      <c r="I20" s="117">
        <f t="shared" si="2"/>
        <v>4.503342362193484E-2</v>
      </c>
      <c r="J20" s="117">
        <f t="shared" si="3"/>
        <v>3.3865045564326003E-3</v>
      </c>
      <c r="K20" s="118"/>
    </row>
    <row r="21" spans="1:11" x14ac:dyDescent="0.2">
      <c r="A21" s="120">
        <v>15</v>
      </c>
      <c r="B21" s="121" t="s">
        <v>16</v>
      </c>
      <c r="C21" s="116">
        <v>3482245</v>
      </c>
      <c r="D21" s="116">
        <v>3102806.6799999997</v>
      </c>
      <c r="E21" s="122">
        <v>19935903.719999999</v>
      </c>
      <c r="F21" s="123"/>
      <c r="G21" s="115">
        <f t="shared" si="0"/>
        <v>6585051.6799999997</v>
      </c>
      <c r="H21" s="116">
        <f t="shared" si="1"/>
        <v>19935903.719999999</v>
      </c>
      <c r="I21" s="117">
        <f t="shared" si="2"/>
        <v>0.33031116986152859</v>
      </c>
      <c r="J21" s="117">
        <f t="shared" si="3"/>
        <v>2.4839334694326958E-2</v>
      </c>
      <c r="K21" s="118"/>
    </row>
    <row r="22" spans="1:11" x14ac:dyDescent="0.2">
      <c r="A22" s="120">
        <v>16</v>
      </c>
      <c r="B22" s="121" t="s">
        <v>21</v>
      </c>
      <c r="C22" s="116">
        <v>3824686</v>
      </c>
      <c r="D22" s="116">
        <v>3935099.71</v>
      </c>
      <c r="E22" s="122">
        <v>60030295.630000003</v>
      </c>
      <c r="F22" s="123"/>
      <c r="G22" s="115">
        <f t="shared" si="0"/>
        <v>7759785.71</v>
      </c>
      <c r="H22" s="116">
        <f t="shared" si="1"/>
        <v>60030295.630000003</v>
      </c>
      <c r="I22" s="117">
        <f t="shared" si="2"/>
        <v>0.12926449267929416</v>
      </c>
      <c r="J22" s="117">
        <f t="shared" si="3"/>
        <v>9.7206643029946541E-3</v>
      </c>
      <c r="K22" s="118"/>
    </row>
    <row r="23" spans="1:11" x14ac:dyDescent="0.2">
      <c r="A23" s="120">
        <v>17</v>
      </c>
      <c r="B23" s="121" t="s">
        <v>23</v>
      </c>
      <c r="C23" s="116">
        <v>1735509.7</v>
      </c>
      <c r="D23" s="116">
        <v>1660351.86</v>
      </c>
      <c r="E23" s="122">
        <v>48214396.799999997</v>
      </c>
      <c r="F23" s="123"/>
      <c r="G23" s="115">
        <f t="shared" si="0"/>
        <v>3395861.56</v>
      </c>
      <c r="H23" s="116">
        <f t="shared" si="1"/>
        <v>48214396.799999997</v>
      </c>
      <c r="I23" s="117">
        <f t="shared" si="2"/>
        <v>7.0432521930876887E-2</v>
      </c>
      <c r="J23" s="117">
        <f t="shared" si="3"/>
        <v>5.2965117296517403E-3</v>
      </c>
      <c r="K23" s="118"/>
    </row>
    <row r="24" spans="1:11" x14ac:dyDescent="0.2">
      <c r="A24" s="120">
        <v>18</v>
      </c>
      <c r="B24" s="121" t="s">
        <v>24</v>
      </c>
      <c r="C24" s="116">
        <v>902235.18</v>
      </c>
      <c r="D24" s="116">
        <v>319210</v>
      </c>
      <c r="E24" s="122">
        <v>17703250.949999999</v>
      </c>
      <c r="F24" s="114"/>
      <c r="G24" s="115">
        <f t="shared" si="0"/>
        <v>1221445.1800000002</v>
      </c>
      <c r="H24" s="116">
        <f t="shared" si="1"/>
        <v>17703250.949999999</v>
      </c>
      <c r="I24" s="117">
        <f t="shared" si="2"/>
        <v>6.8995529885995333E-2</v>
      </c>
      <c r="J24" s="117">
        <f t="shared" si="3"/>
        <v>5.1884502118687914E-3</v>
      </c>
      <c r="K24" s="118"/>
    </row>
    <row r="25" spans="1:11" x14ac:dyDescent="0.2">
      <c r="A25" s="120">
        <v>19</v>
      </c>
      <c r="B25" s="121" t="s">
        <v>25</v>
      </c>
      <c r="C25" s="116">
        <v>511233</v>
      </c>
      <c r="D25" s="116">
        <v>622984.94999999995</v>
      </c>
      <c r="E25" s="122">
        <v>7234570.6699999999</v>
      </c>
      <c r="F25" s="123"/>
      <c r="G25" s="115">
        <f t="shared" si="0"/>
        <v>1134217.95</v>
      </c>
      <c r="H25" s="116">
        <f t="shared" si="1"/>
        <v>7234570.6699999999</v>
      </c>
      <c r="I25" s="117">
        <f t="shared" si="2"/>
        <v>0.15677750646673827</v>
      </c>
      <c r="J25" s="117">
        <f t="shared" si="3"/>
        <v>1.1789637502424906E-2</v>
      </c>
      <c r="K25" s="118"/>
    </row>
    <row r="26" spans="1:11" x14ac:dyDescent="0.2">
      <c r="A26" s="120">
        <v>20</v>
      </c>
      <c r="B26" s="121" t="s">
        <v>26</v>
      </c>
      <c r="C26" s="116">
        <v>23088292.030000001</v>
      </c>
      <c r="D26" s="116">
        <v>14640780.43</v>
      </c>
      <c r="E26" s="122">
        <v>108060257.92</v>
      </c>
      <c r="F26" s="124"/>
      <c r="G26" s="115">
        <f t="shared" si="0"/>
        <v>37729072.460000001</v>
      </c>
      <c r="H26" s="116">
        <f t="shared" si="1"/>
        <v>108060257.92</v>
      </c>
      <c r="I26" s="117">
        <f t="shared" si="2"/>
        <v>0.3491484583345329</v>
      </c>
      <c r="J26" s="117">
        <f t="shared" si="3"/>
        <v>2.6255895064691344E-2</v>
      </c>
      <c r="K26" s="118"/>
    </row>
    <row r="27" spans="1:11" x14ac:dyDescent="0.2">
      <c r="A27" s="120">
        <v>21</v>
      </c>
      <c r="B27" s="121" t="s">
        <v>28</v>
      </c>
      <c r="C27" s="116">
        <v>8561698.0600000005</v>
      </c>
      <c r="D27" s="116">
        <v>5245159.13</v>
      </c>
      <c r="E27" s="122">
        <v>34768547.439999998</v>
      </c>
      <c r="F27" s="123"/>
      <c r="G27" s="115">
        <f t="shared" si="0"/>
        <v>13806857.190000001</v>
      </c>
      <c r="H27" s="116">
        <f t="shared" si="1"/>
        <v>34768547.439999998</v>
      </c>
      <c r="I27" s="117">
        <f t="shared" si="2"/>
        <v>0.39710767939979269</v>
      </c>
      <c r="J27" s="117">
        <f t="shared" si="3"/>
        <v>2.9862419010637842E-2</v>
      </c>
      <c r="K27" s="118"/>
    </row>
    <row r="28" spans="1:11" x14ac:dyDescent="0.2">
      <c r="A28" s="120">
        <v>22</v>
      </c>
      <c r="B28" s="121" t="s">
        <v>29</v>
      </c>
      <c r="C28" s="116">
        <v>1376194</v>
      </c>
      <c r="D28" s="116">
        <v>1706383.1</v>
      </c>
      <c r="E28" s="122">
        <v>25269864.719999999</v>
      </c>
      <c r="F28" s="124"/>
      <c r="G28" s="115">
        <f t="shared" si="0"/>
        <v>3082577.1</v>
      </c>
      <c r="H28" s="116">
        <f t="shared" si="1"/>
        <v>25269864.719999999</v>
      </c>
      <c r="I28" s="117">
        <f t="shared" si="2"/>
        <v>0.12198629213714288</v>
      </c>
      <c r="J28" s="117">
        <f t="shared" si="3"/>
        <v>9.1733450606126428E-3</v>
      </c>
      <c r="K28" s="118"/>
    </row>
    <row r="29" spans="1:11" x14ac:dyDescent="0.2">
      <c r="A29" s="120">
        <v>23</v>
      </c>
      <c r="B29" s="121" t="s">
        <v>30</v>
      </c>
      <c r="C29" s="116">
        <v>2363598</v>
      </c>
      <c r="D29" s="116">
        <v>2080287.21</v>
      </c>
      <c r="E29" s="122">
        <v>17330420.469999999</v>
      </c>
      <c r="F29" s="123"/>
      <c r="G29" s="115">
        <f t="shared" si="0"/>
        <v>4443885.21</v>
      </c>
      <c r="H29" s="116">
        <f t="shared" si="1"/>
        <v>17330420.469999999</v>
      </c>
      <c r="I29" s="117">
        <f t="shared" si="2"/>
        <v>0.25642108439853684</v>
      </c>
      <c r="J29" s="117">
        <f t="shared" si="3"/>
        <v>1.928281487037703E-2</v>
      </c>
      <c r="K29" s="118"/>
    </row>
    <row r="30" spans="1:11" x14ac:dyDescent="0.2">
      <c r="A30" s="120">
        <v>24</v>
      </c>
      <c r="B30" s="121" t="s">
        <v>31</v>
      </c>
      <c r="C30" s="116">
        <v>13864078.720000001</v>
      </c>
      <c r="D30" s="116">
        <v>16830275.289999999</v>
      </c>
      <c r="E30" s="122">
        <v>116938457.42</v>
      </c>
      <c r="F30" s="123"/>
      <c r="G30" s="115">
        <f t="shared" si="0"/>
        <v>30694354.009999998</v>
      </c>
      <c r="H30" s="116">
        <f t="shared" si="1"/>
        <v>116938457.42</v>
      </c>
      <c r="I30" s="117">
        <f t="shared" si="2"/>
        <v>0.26248297341358923</v>
      </c>
      <c r="J30" s="117">
        <f t="shared" si="3"/>
        <v>1.9738667726300351E-2</v>
      </c>
      <c r="K30" s="118"/>
    </row>
    <row r="31" spans="1:11" x14ac:dyDescent="0.2">
      <c r="A31" s="120">
        <v>25</v>
      </c>
      <c r="B31" s="121" t="s">
        <v>32</v>
      </c>
      <c r="C31" s="116">
        <v>1898314.07</v>
      </c>
      <c r="D31" s="116">
        <v>4985557.8499999996</v>
      </c>
      <c r="E31" s="122">
        <v>38720594.75</v>
      </c>
      <c r="F31" s="123"/>
      <c r="G31" s="115">
        <f t="shared" si="0"/>
        <v>6883871.9199999999</v>
      </c>
      <c r="H31" s="116">
        <f t="shared" si="1"/>
        <v>38720594.75</v>
      </c>
      <c r="I31" s="117">
        <f t="shared" si="2"/>
        <v>0.17778321754729762</v>
      </c>
      <c r="J31" s="117">
        <f t="shared" si="3"/>
        <v>1.336926282433297E-2</v>
      </c>
      <c r="K31" s="118"/>
    </row>
    <row r="32" spans="1:11" x14ac:dyDescent="0.2">
      <c r="A32" s="120">
        <v>26</v>
      </c>
      <c r="B32" s="121" t="s">
        <v>33</v>
      </c>
      <c r="C32" s="116">
        <v>143250</v>
      </c>
      <c r="D32" s="116">
        <v>260364.08</v>
      </c>
      <c r="E32" s="122">
        <v>13793826.23</v>
      </c>
      <c r="F32" s="114"/>
      <c r="G32" s="115">
        <f t="shared" si="0"/>
        <v>403614.07999999996</v>
      </c>
      <c r="H32" s="116">
        <f t="shared" si="1"/>
        <v>13793826.23</v>
      </c>
      <c r="I32" s="117">
        <f t="shared" si="2"/>
        <v>2.9260487501443604E-2</v>
      </c>
      <c r="J32" s="117">
        <f t="shared" si="3"/>
        <v>2.2003828773705064E-3</v>
      </c>
      <c r="K32" s="118"/>
    </row>
    <row r="33" spans="1:11" x14ac:dyDescent="0.2">
      <c r="A33" s="120">
        <v>27</v>
      </c>
      <c r="B33" s="121" t="s">
        <v>34</v>
      </c>
      <c r="C33" s="116">
        <v>2352158.7200000002</v>
      </c>
      <c r="D33" s="116">
        <v>1659713.1099999999</v>
      </c>
      <c r="E33" s="122">
        <v>15349295.119999999</v>
      </c>
      <c r="F33" s="114"/>
      <c r="G33" s="115">
        <f t="shared" si="0"/>
        <v>4011871.83</v>
      </c>
      <c r="H33" s="116">
        <f t="shared" si="1"/>
        <v>15349295.119999999</v>
      </c>
      <c r="I33" s="117">
        <f t="shared" si="2"/>
        <v>0.26137173066485414</v>
      </c>
      <c r="J33" s="117">
        <f t="shared" si="3"/>
        <v>1.9655102491209917E-2</v>
      </c>
      <c r="K33" s="118"/>
    </row>
    <row r="34" spans="1:11" x14ac:dyDescent="0.2">
      <c r="A34" s="120">
        <v>28</v>
      </c>
      <c r="B34" s="121" t="s">
        <v>35</v>
      </c>
      <c r="C34" s="116">
        <v>783787846.25999999</v>
      </c>
      <c r="D34" s="116">
        <v>294201104.05000001</v>
      </c>
      <c r="E34" s="122">
        <v>1358383076.1400001</v>
      </c>
      <c r="F34" s="123"/>
      <c r="G34" s="115">
        <f t="shared" si="0"/>
        <v>1077988950.3099999</v>
      </c>
      <c r="H34" s="116">
        <f t="shared" si="1"/>
        <v>1358383076.1400001</v>
      </c>
      <c r="I34" s="117">
        <f t="shared" si="2"/>
        <v>0.79358243579802834</v>
      </c>
      <c r="J34" s="117">
        <f t="shared" si="3"/>
        <v>5.9677242336642906E-2</v>
      </c>
      <c r="K34" s="118"/>
    </row>
    <row r="35" spans="1:11" x14ac:dyDescent="0.2">
      <c r="A35" s="120">
        <v>29</v>
      </c>
      <c r="B35" s="125" t="s">
        <v>36</v>
      </c>
      <c r="C35" s="116">
        <v>1337266.5</v>
      </c>
      <c r="D35" s="116">
        <v>595822.19999999995</v>
      </c>
      <c r="E35" s="122">
        <v>31390348.140000001</v>
      </c>
      <c r="F35" s="123"/>
      <c r="G35" s="115">
        <f t="shared" si="0"/>
        <v>1933088.7</v>
      </c>
      <c r="H35" s="116">
        <f t="shared" si="1"/>
        <v>31390348.140000001</v>
      </c>
      <c r="I35" s="117">
        <f t="shared" si="2"/>
        <v>6.1582263802187953E-2</v>
      </c>
      <c r="J35" s="117">
        <f t="shared" si="3"/>
        <v>4.6309740674471888E-3</v>
      </c>
      <c r="K35" s="118"/>
    </row>
    <row r="36" spans="1:11" x14ac:dyDescent="0.2">
      <c r="A36" s="120">
        <v>30</v>
      </c>
      <c r="B36" s="121" t="s">
        <v>37</v>
      </c>
      <c r="C36" s="116">
        <v>979709</v>
      </c>
      <c r="D36" s="116">
        <v>258081.87</v>
      </c>
      <c r="E36" s="122">
        <v>6604087.2000000002</v>
      </c>
      <c r="F36" s="124"/>
      <c r="G36" s="115">
        <f t="shared" si="0"/>
        <v>1237790.8700000001</v>
      </c>
      <c r="H36" s="116">
        <f t="shared" si="1"/>
        <v>6604087.2000000002</v>
      </c>
      <c r="I36" s="117">
        <f t="shared" si="2"/>
        <v>0.18742800216205505</v>
      </c>
      <c r="J36" s="117">
        <f t="shared" si="3"/>
        <v>1.4094548721267931E-2</v>
      </c>
      <c r="K36" s="118"/>
    </row>
    <row r="37" spans="1:11" x14ac:dyDescent="0.2">
      <c r="A37" s="120">
        <v>31</v>
      </c>
      <c r="B37" s="125" t="s">
        <v>38</v>
      </c>
      <c r="C37" s="116">
        <v>1638853</v>
      </c>
      <c r="D37" s="116">
        <v>1044563.74</v>
      </c>
      <c r="E37" s="122">
        <v>19266306.75</v>
      </c>
      <c r="F37" s="124"/>
      <c r="G37" s="115">
        <f t="shared" si="0"/>
        <v>2683416.7400000002</v>
      </c>
      <c r="H37" s="116">
        <f t="shared" si="1"/>
        <v>19266306.75</v>
      </c>
      <c r="I37" s="117">
        <f t="shared" si="2"/>
        <v>0.13928028733374134</v>
      </c>
      <c r="J37" s="117">
        <f t="shared" si="3"/>
        <v>1.0473850081591723E-2</v>
      </c>
      <c r="K37" s="118"/>
    </row>
    <row r="38" spans="1:11" x14ac:dyDescent="0.2">
      <c r="A38" s="120">
        <v>32</v>
      </c>
      <c r="B38" s="121" t="s">
        <v>39</v>
      </c>
      <c r="C38" s="116">
        <v>179089</v>
      </c>
      <c r="D38" s="116">
        <v>247230.8</v>
      </c>
      <c r="E38" s="122">
        <v>15115670.76</v>
      </c>
      <c r="F38" s="123"/>
      <c r="G38" s="115">
        <f t="shared" si="0"/>
        <v>426319.8</v>
      </c>
      <c r="H38" s="116">
        <f t="shared" si="1"/>
        <v>15115670.76</v>
      </c>
      <c r="I38" s="117">
        <f t="shared" si="2"/>
        <v>2.8203829440910634E-2</v>
      </c>
      <c r="J38" s="117">
        <f t="shared" si="3"/>
        <v>2.1209224000453232E-3</v>
      </c>
      <c r="K38" s="118"/>
    </row>
    <row r="39" spans="1:11" x14ac:dyDescent="0.2">
      <c r="A39" s="120">
        <v>33</v>
      </c>
      <c r="B39" s="121" t="s">
        <v>40</v>
      </c>
      <c r="C39" s="116">
        <v>8087368.8200000003</v>
      </c>
      <c r="D39" s="116">
        <v>5443494.6200000001</v>
      </c>
      <c r="E39" s="122">
        <v>63585967.469999999</v>
      </c>
      <c r="F39" s="123"/>
      <c r="G39" s="115">
        <f t="shared" ref="G39:G64" si="4">+C39+D39</f>
        <v>13530863.440000001</v>
      </c>
      <c r="H39" s="116">
        <f t="shared" ref="H39:H64" si="5">+E39</f>
        <v>63585967.469999999</v>
      </c>
      <c r="I39" s="117">
        <f t="shared" ref="I39:I64" si="6">+G39/H39</f>
        <v>0.21279637596744741</v>
      </c>
      <c r="J39" s="117">
        <f t="shared" ref="J39:J64" si="7">+I39/$I$66</f>
        <v>1.6002245417892205E-2</v>
      </c>
      <c r="K39" s="118"/>
    </row>
    <row r="40" spans="1:11" x14ac:dyDescent="0.2">
      <c r="A40" s="120">
        <v>34</v>
      </c>
      <c r="B40" s="121" t="s">
        <v>41</v>
      </c>
      <c r="C40" s="116">
        <v>567991.37</v>
      </c>
      <c r="D40" s="116">
        <v>303617.57</v>
      </c>
      <c r="E40" s="122">
        <v>11692834.18</v>
      </c>
      <c r="F40" s="124"/>
      <c r="G40" s="115">
        <f t="shared" si="4"/>
        <v>871608.94</v>
      </c>
      <c r="H40" s="116">
        <f t="shared" si="5"/>
        <v>11692834.18</v>
      </c>
      <c r="I40" s="117">
        <f t="shared" si="6"/>
        <v>7.4542144922472506E-2</v>
      </c>
      <c r="J40" s="117">
        <f t="shared" si="7"/>
        <v>5.6055545664366376E-3</v>
      </c>
      <c r="K40" s="118"/>
    </row>
    <row r="41" spans="1:11" x14ac:dyDescent="0.2">
      <c r="A41" s="120">
        <v>35</v>
      </c>
      <c r="B41" s="125" t="s">
        <v>42</v>
      </c>
      <c r="C41" s="116">
        <v>103885197.76000001</v>
      </c>
      <c r="D41" s="116">
        <v>68591423.610000014</v>
      </c>
      <c r="E41" s="122">
        <v>298811790.93000001</v>
      </c>
      <c r="F41" s="123"/>
      <c r="G41" s="115">
        <f t="shared" si="4"/>
        <v>172476621.37</v>
      </c>
      <c r="H41" s="116">
        <f t="shared" si="5"/>
        <v>298811790.93000001</v>
      </c>
      <c r="I41" s="117">
        <f t="shared" si="6"/>
        <v>0.57720821803315181</v>
      </c>
      <c r="J41" s="117">
        <f t="shared" si="7"/>
        <v>4.3405943922671428E-2</v>
      </c>
      <c r="K41" s="118"/>
    </row>
    <row r="42" spans="1:11" x14ac:dyDescent="0.2">
      <c r="A42" s="120">
        <v>36</v>
      </c>
      <c r="B42" s="121" t="s">
        <v>43</v>
      </c>
      <c r="C42" s="116">
        <v>2231562</v>
      </c>
      <c r="D42" s="116">
        <v>2826074.75</v>
      </c>
      <c r="E42" s="122">
        <v>42426690.090000004</v>
      </c>
      <c r="F42" s="123"/>
      <c r="G42" s="115">
        <f t="shared" si="4"/>
        <v>5057636.75</v>
      </c>
      <c r="H42" s="116">
        <f t="shared" si="5"/>
        <v>42426690.090000004</v>
      </c>
      <c r="I42" s="117">
        <f t="shared" si="6"/>
        <v>0.11920884564106235</v>
      </c>
      <c r="J42" s="117">
        <f t="shared" si="7"/>
        <v>8.9644816330129891E-3</v>
      </c>
      <c r="K42" s="118"/>
    </row>
    <row r="43" spans="1:11" x14ac:dyDescent="0.2">
      <c r="A43" s="120">
        <v>37</v>
      </c>
      <c r="B43" s="121" t="s">
        <v>44</v>
      </c>
      <c r="C43" s="116">
        <v>7441955.0599999996</v>
      </c>
      <c r="D43" s="116">
        <v>7875501.1899999995</v>
      </c>
      <c r="E43" s="122">
        <v>130007699.89</v>
      </c>
      <c r="F43" s="123"/>
      <c r="G43" s="115">
        <f t="shared" si="4"/>
        <v>15317456.25</v>
      </c>
      <c r="H43" s="116">
        <f t="shared" si="5"/>
        <v>130007699.89</v>
      </c>
      <c r="I43" s="117">
        <f t="shared" si="6"/>
        <v>0.11781960809213729</v>
      </c>
      <c r="J43" s="117">
        <f t="shared" si="7"/>
        <v>8.8600112438882682E-3</v>
      </c>
      <c r="K43" s="118"/>
    </row>
    <row r="44" spans="1:11" x14ac:dyDescent="0.2">
      <c r="A44" s="120">
        <v>38</v>
      </c>
      <c r="B44" s="121" t="s">
        <v>45</v>
      </c>
      <c r="C44" s="116">
        <v>616738.43000000005</v>
      </c>
      <c r="D44" s="116">
        <v>1165765.8799999999</v>
      </c>
      <c r="E44" s="122">
        <v>23505070.399999999</v>
      </c>
      <c r="F44" s="123"/>
      <c r="G44" s="115">
        <f t="shared" si="4"/>
        <v>1782504.31</v>
      </c>
      <c r="H44" s="116">
        <f t="shared" si="5"/>
        <v>23505070.399999999</v>
      </c>
      <c r="I44" s="117">
        <f t="shared" si="6"/>
        <v>7.5834884970180733E-2</v>
      </c>
      <c r="J44" s="117">
        <f t="shared" si="7"/>
        <v>5.7027683625406143E-3</v>
      </c>
      <c r="K44" s="118"/>
    </row>
    <row r="45" spans="1:11" x14ac:dyDescent="0.2">
      <c r="A45" s="120">
        <v>39</v>
      </c>
      <c r="B45" s="121" t="s">
        <v>46</v>
      </c>
      <c r="C45" s="116">
        <v>813172</v>
      </c>
      <c r="D45" s="116">
        <v>414250.78</v>
      </c>
      <c r="E45" s="122">
        <v>16709701.32</v>
      </c>
      <c r="F45" s="114"/>
      <c r="G45" s="115">
        <f t="shared" si="4"/>
        <v>1227422.78</v>
      </c>
      <c r="H45" s="116">
        <f t="shared" si="5"/>
        <v>16709701.32</v>
      </c>
      <c r="I45" s="117">
        <f t="shared" si="6"/>
        <v>7.3455698369119624E-2</v>
      </c>
      <c r="J45" s="117">
        <f t="shared" si="7"/>
        <v>5.5238540003384835E-3</v>
      </c>
      <c r="K45" s="118"/>
    </row>
    <row r="46" spans="1:11" x14ac:dyDescent="0.2">
      <c r="A46" s="120">
        <v>40</v>
      </c>
      <c r="B46" s="121" t="s">
        <v>47</v>
      </c>
      <c r="C46" s="116">
        <v>4569901.25</v>
      </c>
      <c r="D46" s="116">
        <v>4562755.1099999994</v>
      </c>
      <c r="E46" s="122">
        <v>39846721.090000004</v>
      </c>
      <c r="F46" s="124"/>
      <c r="G46" s="115">
        <f t="shared" si="4"/>
        <v>9132656.3599999994</v>
      </c>
      <c r="H46" s="116">
        <f t="shared" si="5"/>
        <v>39846721.090000004</v>
      </c>
      <c r="I46" s="117">
        <f t="shared" si="6"/>
        <v>0.22919467675577315</v>
      </c>
      <c r="J46" s="117">
        <f t="shared" si="7"/>
        <v>1.7235394396384891E-2</v>
      </c>
      <c r="K46" s="118"/>
    </row>
    <row r="47" spans="1:11" x14ac:dyDescent="0.2">
      <c r="A47" s="120">
        <v>41</v>
      </c>
      <c r="B47" s="121" t="s">
        <v>48</v>
      </c>
      <c r="C47" s="116">
        <v>934377.57</v>
      </c>
      <c r="D47" s="116">
        <v>402489.28</v>
      </c>
      <c r="E47" s="122">
        <v>25336499.239999998</v>
      </c>
      <c r="F47" s="123"/>
      <c r="G47" s="115">
        <f t="shared" si="4"/>
        <v>1336866.8500000001</v>
      </c>
      <c r="H47" s="116">
        <f t="shared" si="5"/>
        <v>25336499.239999998</v>
      </c>
      <c r="I47" s="117">
        <f t="shared" si="6"/>
        <v>5.2764465893118395E-2</v>
      </c>
      <c r="J47" s="117">
        <f t="shared" si="7"/>
        <v>3.9678774073429145E-3</v>
      </c>
      <c r="K47" s="118"/>
    </row>
    <row r="48" spans="1:11" x14ac:dyDescent="0.2">
      <c r="A48" s="120">
        <v>42</v>
      </c>
      <c r="B48" s="121" t="s">
        <v>49</v>
      </c>
      <c r="C48" s="116">
        <v>801420</v>
      </c>
      <c r="D48" s="116">
        <v>462644.66</v>
      </c>
      <c r="E48" s="122">
        <v>28493006.079999998</v>
      </c>
      <c r="F48" s="114"/>
      <c r="G48" s="115">
        <f t="shared" si="4"/>
        <v>1264064.6599999999</v>
      </c>
      <c r="H48" s="116">
        <f t="shared" si="5"/>
        <v>28493006.079999998</v>
      </c>
      <c r="I48" s="117">
        <f t="shared" si="6"/>
        <v>4.4364032929725891E-2</v>
      </c>
      <c r="J48" s="117">
        <f t="shared" si="7"/>
        <v>3.3361665086698933E-3</v>
      </c>
      <c r="K48" s="118"/>
    </row>
    <row r="49" spans="1:11" x14ac:dyDescent="0.2">
      <c r="A49" s="120">
        <v>43</v>
      </c>
      <c r="B49" s="121" t="s">
        <v>50</v>
      </c>
      <c r="C49" s="116">
        <v>1012986</v>
      </c>
      <c r="D49" s="116">
        <v>380934.62</v>
      </c>
      <c r="E49" s="122">
        <v>18058909.629999999</v>
      </c>
      <c r="F49" s="114"/>
      <c r="G49" s="115">
        <f t="shared" si="4"/>
        <v>1393920.62</v>
      </c>
      <c r="H49" s="116">
        <f t="shared" si="5"/>
        <v>18058909.629999999</v>
      </c>
      <c r="I49" s="117">
        <f t="shared" si="6"/>
        <v>7.7187418762225693E-2</v>
      </c>
      <c r="J49" s="117">
        <f t="shared" si="7"/>
        <v>5.8044786364017014E-3</v>
      </c>
      <c r="K49" s="118"/>
    </row>
    <row r="50" spans="1:11" x14ac:dyDescent="0.2">
      <c r="A50" s="120">
        <v>44</v>
      </c>
      <c r="B50" s="121" t="s">
        <v>51</v>
      </c>
      <c r="C50" s="116">
        <v>3761703.96</v>
      </c>
      <c r="D50" s="116">
        <v>1951237.1600000001</v>
      </c>
      <c r="E50" s="122">
        <v>12281093.15</v>
      </c>
      <c r="F50" s="123"/>
      <c r="G50" s="115">
        <f t="shared" si="4"/>
        <v>5712941.1200000001</v>
      </c>
      <c r="H50" s="116">
        <f t="shared" si="5"/>
        <v>12281093.15</v>
      </c>
      <c r="I50" s="117">
        <f t="shared" si="6"/>
        <v>0.46518180834741085</v>
      </c>
      <c r="J50" s="117">
        <f t="shared" si="7"/>
        <v>3.4981580054036759E-2</v>
      </c>
      <c r="K50" s="118"/>
    </row>
    <row r="51" spans="1:11" x14ac:dyDescent="0.2">
      <c r="A51" s="120">
        <v>45</v>
      </c>
      <c r="B51" s="121" t="s">
        <v>52</v>
      </c>
      <c r="C51" s="116">
        <v>801223.78</v>
      </c>
      <c r="D51" s="116">
        <v>362866.48000000004</v>
      </c>
      <c r="E51" s="122">
        <v>14586215.33</v>
      </c>
      <c r="F51" s="123"/>
      <c r="G51" s="115">
        <f t="shared" si="4"/>
        <v>1164090.26</v>
      </c>
      <c r="H51" s="116">
        <f t="shared" si="5"/>
        <v>14586215.33</v>
      </c>
      <c r="I51" s="117">
        <f t="shared" si="6"/>
        <v>7.9807560334432551E-2</v>
      </c>
      <c r="J51" s="117">
        <f t="shared" si="7"/>
        <v>6.0015127648141604E-3</v>
      </c>
      <c r="K51" s="118"/>
    </row>
    <row r="52" spans="1:11" x14ac:dyDescent="0.2">
      <c r="A52" s="120">
        <v>46</v>
      </c>
      <c r="B52" s="121" t="s">
        <v>53</v>
      </c>
      <c r="C52" s="116">
        <v>2519004.9</v>
      </c>
      <c r="D52" s="116">
        <v>2407792.44</v>
      </c>
      <c r="E52" s="122">
        <v>18153115.370000001</v>
      </c>
      <c r="F52" s="123"/>
      <c r="G52" s="115">
        <f t="shared" si="4"/>
        <v>4926797.34</v>
      </c>
      <c r="H52" s="116">
        <f t="shared" si="5"/>
        <v>18153115.370000001</v>
      </c>
      <c r="I52" s="117">
        <f t="shared" si="6"/>
        <v>0.27140230420956113</v>
      </c>
      <c r="J52" s="117">
        <f t="shared" si="7"/>
        <v>2.0409399639433778E-2</v>
      </c>
      <c r="K52" s="118"/>
    </row>
    <row r="53" spans="1:11" x14ac:dyDescent="0.2">
      <c r="A53" s="120">
        <v>47</v>
      </c>
      <c r="B53" s="121" t="s">
        <v>54</v>
      </c>
      <c r="C53" s="116">
        <v>2381904.31</v>
      </c>
      <c r="D53" s="116">
        <v>1181997.3500000001</v>
      </c>
      <c r="E53" s="122">
        <v>17220321</v>
      </c>
      <c r="F53" s="124"/>
      <c r="G53" s="115">
        <f t="shared" si="4"/>
        <v>3563901.66</v>
      </c>
      <c r="H53" s="116">
        <f t="shared" si="5"/>
        <v>17220321</v>
      </c>
      <c r="I53" s="117">
        <f t="shared" si="6"/>
        <v>0.20695907236572419</v>
      </c>
      <c r="J53" s="117">
        <f t="shared" si="7"/>
        <v>1.5563281340666518E-2</v>
      </c>
      <c r="K53" s="118"/>
    </row>
    <row r="54" spans="1:11" x14ac:dyDescent="0.2">
      <c r="A54" s="120">
        <v>48</v>
      </c>
      <c r="B54" s="121" t="s">
        <v>55</v>
      </c>
      <c r="C54" s="116">
        <v>1191658.1299999999</v>
      </c>
      <c r="D54" s="116">
        <v>487841.44</v>
      </c>
      <c r="E54" s="122">
        <v>18369912.699999999</v>
      </c>
      <c r="F54" s="123"/>
      <c r="G54" s="115">
        <f t="shared" si="4"/>
        <v>1679499.5699999998</v>
      </c>
      <c r="H54" s="116">
        <f t="shared" si="5"/>
        <v>18369912.699999999</v>
      </c>
      <c r="I54" s="117">
        <f t="shared" si="6"/>
        <v>9.1426649512602196E-2</v>
      </c>
      <c r="J54" s="117">
        <f t="shared" si="7"/>
        <v>6.8752659747367256E-3</v>
      </c>
      <c r="K54" s="118"/>
    </row>
    <row r="55" spans="1:11" x14ac:dyDescent="0.2">
      <c r="A55" s="120">
        <v>49</v>
      </c>
      <c r="B55" s="121" t="s">
        <v>56</v>
      </c>
      <c r="C55" s="116">
        <v>907781.79</v>
      </c>
      <c r="D55" s="116">
        <v>725033.26</v>
      </c>
      <c r="E55" s="122">
        <v>13475183.5</v>
      </c>
      <c r="F55" s="123"/>
      <c r="G55" s="115">
        <f t="shared" si="4"/>
        <v>1632815.05</v>
      </c>
      <c r="H55" s="116">
        <f t="shared" si="5"/>
        <v>13475183.5</v>
      </c>
      <c r="I55" s="117">
        <f t="shared" si="6"/>
        <v>0.12117200852960555</v>
      </c>
      <c r="J55" s="117">
        <f t="shared" si="7"/>
        <v>9.1121110942523689E-3</v>
      </c>
      <c r="K55" s="118"/>
    </row>
    <row r="56" spans="1:11" x14ac:dyDescent="0.2">
      <c r="A56" s="120">
        <v>50</v>
      </c>
      <c r="B56" s="121" t="s">
        <v>60</v>
      </c>
      <c r="C56" s="116">
        <v>1421965.76</v>
      </c>
      <c r="D56" s="116">
        <v>1080592.51</v>
      </c>
      <c r="E56" s="122">
        <v>15821317.34</v>
      </c>
      <c r="F56" s="123"/>
      <c r="G56" s="115">
        <f t="shared" si="4"/>
        <v>2502558.27</v>
      </c>
      <c r="H56" s="116">
        <f t="shared" si="5"/>
        <v>15821317.34</v>
      </c>
      <c r="I56" s="117">
        <f t="shared" si="6"/>
        <v>0.1581763525893603</v>
      </c>
      <c r="J56" s="117">
        <f t="shared" si="7"/>
        <v>1.1894830454392701E-2</v>
      </c>
      <c r="K56" s="118"/>
    </row>
    <row r="57" spans="1:11" x14ac:dyDescent="0.2">
      <c r="A57" s="120">
        <v>51</v>
      </c>
      <c r="B57" s="121" t="s">
        <v>57</v>
      </c>
      <c r="C57" s="116">
        <v>519172.32</v>
      </c>
      <c r="D57" s="116">
        <v>383505.51</v>
      </c>
      <c r="E57" s="122">
        <v>7149396.6900000004</v>
      </c>
      <c r="F57" s="123"/>
      <c r="G57" s="115">
        <f t="shared" si="4"/>
        <v>902677.83000000007</v>
      </c>
      <c r="H57" s="116">
        <f t="shared" si="5"/>
        <v>7149396.6900000004</v>
      </c>
      <c r="I57" s="117">
        <f t="shared" si="6"/>
        <v>0.12625930118867135</v>
      </c>
      <c r="J57" s="117">
        <f t="shared" si="7"/>
        <v>9.4946744968145702E-3</v>
      </c>
      <c r="K57" s="118"/>
    </row>
    <row r="58" spans="1:11" x14ac:dyDescent="0.2">
      <c r="A58" s="120">
        <v>52</v>
      </c>
      <c r="B58" s="121" t="s">
        <v>58</v>
      </c>
      <c r="C58" s="116">
        <v>618395.85</v>
      </c>
      <c r="D58" s="116">
        <v>902414.09</v>
      </c>
      <c r="E58" s="122">
        <v>28193631.34</v>
      </c>
      <c r="F58" s="124"/>
      <c r="G58" s="115">
        <f t="shared" si="4"/>
        <v>1520809.94</v>
      </c>
      <c r="H58" s="116">
        <f t="shared" si="5"/>
        <v>28193631.34</v>
      </c>
      <c r="I58" s="117">
        <f t="shared" si="6"/>
        <v>5.3941612616688207E-2</v>
      </c>
      <c r="J58" s="117">
        <f t="shared" si="7"/>
        <v>4.0563986083163445E-3</v>
      </c>
      <c r="K58" s="118"/>
    </row>
    <row r="59" spans="1:11" x14ac:dyDescent="0.2">
      <c r="A59" s="120">
        <v>53</v>
      </c>
      <c r="B59" s="121" t="s">
        <v>59</v>
      </c>
      <c r="C59" s="116">
        <v>38165808.840000004</v>
      </c>
      <c r="D59" s="116">
        <v>46726344.579999998</v>
      </c>
      <c r="E59" s="122">
        <v>74443158.709999993</v>
      </c>
      <c r="F59" s="123"/>
      <c r="G59" s="115">
        <f t="shared" si="4"/>
        <v>84892153.420000002</v>
      </c>
      <c r="H59" s="116">
        <f t="shared" si="5"/>
        <v>74443158.709999993</v>
      </c>
      <c r="I59" s="117">
        <f t="shared" si="6"/>
        <v>1.1403620546342614</v>
      </c>
      <c r="J59" s="117">
        <f t="shared" si="7"/>
        <v>8.5755001139214873E-2</v>
      </c>
      <c r="K59" s="118"/>
    </row>
    <row r="60" spans="1:11" x14ac:dyDescent="0.2">
      <c r="A60" s="120">
        <v>54</v>
      </c>
      <c r="B60" s="121" t="s">
        <v>63</v>
      </c>
      <c r="C60" s="116">
        <v>18246024.760000002</v>
      </c>
      <c r="D60" s="116">
        <v>4860674.76</v>
      </c>
      <c r="E60" s="122">
        <v>28878424.280000001</v>
      </c>
      <c r="F60" s="123"/>
      <c r="G60" s="115">
        <f t="shared" si="4"/>
        <v>23106699.520000003</v>
      </c>
      <c r="H60" s="116">
        <f t="shared" si="5"/>
        <v>28878424.280000001</v>
      </c>
      <c r="I60" s="117">
        <f t="shared" si="6"/>
        <v>0.80013712991961072</v>
      </c>
      <c r="J60" s="117">
        <f t="shared" si="7"/>
        <v>6.0170154039184409E-2</v>
      </c>
      <c r="K60" s="118"/>
    </row>
    <row r="61" spans="1:11" x14ac:dyDescent="0.2">
      <c r="A61" s="120">
        <v>55</v>
      </c>
      <c r="B61" s="121" t="s">
        <v>61</v>
      </c>
      <c r="C61" s="126">
        <v>0</v>
      </c>
      <c r="D61" s="116">
        <v>3136207.35</v>
      </c>
      <c r="E61" s="122">
        <v>12200530.51</v>
      </c>
      <c r="F61" s="114"/>
      <c r="G61" s="115">
        <f t="shared" si="4"/>
        <v>3136207.35</v>
      </c>
      <c r="H61" s="116">
        <f t="shared" si="5"/>
        <v>12200530.51</v>
      </c>
      <c r="I61" s="117">
        <f t="shared" si="6"/>
        <v>0.25705499834039597</v>
      </c>
      <c r="J61" s="117">
        <f t="shared" si="7"/>
        <v>1.9330485073524688E-2</v>
      </c>
      <c r="K61" s="118"/>
    </row>
    <row r="62" spans="1:11" x14ac:dyDescent="0.2">
      <c r="A62" s="120">
        <v>56</v>
      </c>
      <c r="B62" s="121" t="s">
        <v>62</v>
      </c>
      <c r="C62" s="116">
        <v>2670730.2200000002</v>
      </c>
      <c r="D62" s="116">
        <v>3654021.9699999997</v>
      </c>
      <c r="E62" s="122">
        <v>66307425.460000001</v>
      </c>
      <c r="F62" s="123"/>
      <c r="G62" s="115">
        <f t="shared" si="4"/>
        <v>6324752.1899999995</v>
      </c>
      <c r="H62" s="116">
        <f t="shared" si="5"/>
        <v>66307425.460000001</v>
      </c>
      <c r="I62" s="117">
        <f t="shared" si="6"/>
        <v>9.5385277683800437E-2</v>
      </c>
      <c r="J62" s="117">
        <f t="shared" si="7"/>
        <v>7.1729540308687837E-3</v>
      </c>
      <c r="K62" s="118"/>
    </row>
    <row r="63" spans="1:11" x14ac:dyDescent="0.2">
      <c r="A63" s="120">
        <v>57</v>
      </c>
      <c r="B63" s="121" t="s">
        <v>22</v>
      </c>
      <c r="C63" s="116">
        <v>3377278</v>
      </c>
      <c r="D63" s="116">
        <v>2577689.04</v>
      </c>
      <c r="E63" s="122">
        <v>37993477.600000001</v>
      </c>
      <c r="F63" s="123"/>
      <c r="G63" s="115">
        <f t="shared" si="4"/>
        <v>5954967.04</v>
      </c>
      <c r="H63" s="116">
        <f t="shared" si="5"/>
        <v>37993477.600000001</v>
      </c>
      <c r="I63" s="117">
        <f t="shared" si="6"/>
        <v>0.15673656154076299</v>
      </c>
      <c r="J63" s="117">
        <f t="shared" si="7"/>
        <v>1.1786558452083493E-2</v>
      </c>
      <c r="K63" s="118"/>
    </row>
    <row r="64" spans="1:11" ht="12" thickBot="1" x14ac:dyDescent="0.25">
      <c r="A64" s="127">
        <v>58</v>
      </c>
      <c r="B64" s="128" t="s">
        <v>27</v>
      </c>
      <c r="C64" s="129">
        <v>1278331.24</v>
      </c>
      <c r="D64" s="129">
        <v>2261443.5300000003</v>
      </c>
      <c r="E64" s="130">
        <v>28491277.960000001</v>
      </c>
      <c r="F64" s="123"/>
      <c r="G64" s="115">
        <f t="shared" si="4"/>
        <v>3539774.7700000005</v>
      </c>
      <c r="H64" s="116">
        <f t="shared" si="5"/>
        <v>28491277.960000001</v>
      </c>
      <c r="I64" s="117">
        <f t="shared" si="6"/>
        <v>0.12424064568004377</v>
      </c>
      <c r="J64" s="117">
        <f t="shared" si="7"/>
        <v>9.3428720015118309E-3</v>
      </c>
      <c r="K64" s="118"/>
    </row>
    <row r="66" spans="2:10" x14ac:dyDescent="0.2">
      <c r="B66" s="131"/>
      <c r="C66" s="132">
        <f>SUM(C7:C64)</f>
        <v>1143920771.0199997</v>
      </c>
      <c r="D66" s="132">
        <f t="shared" ref="D66:E66" si="8">SUM(D7:D65)</f>
        <v>585816376.01999998</v>
      </c>
      <c r="E66" s="132">
        <f t="shared" si="8"/>
        <v>3654981025.1900001</v>
      </c>
      <c r="F66" s="133"/>
      <c r="G66" s="134">
        <f>SUM(G7:G65)</f>
        <v>1729737147.0399995</v>
      </c>
      <c r="H66" s="134">
        <f t="shared" ref="H66:J66" si="9">SUM(H7:H65)</f>
        <v>3654981025.1900001</v>
      </c>
      <c r="I66" s="135">
        <f t="shared" si="9"/>
        <v>13.297907288030874</v>
      </c>
      <c r="J66" s="134">
        <f t="shared" si="9"/>
        <v>1.0000000000000004</v>
      </c>
    </row>
    <row r="68" spans="2:10" x14ac:dyDescent="0.2">
      <c r="B68" s="102" t="s">
        <v>154</v>
      </c>
      <c r="G68" s="136"/>
    </row>
    <row r="69" spans="2:10" x14ac:dyDescent="0.2">
      <c r="B69" s="102" t="s">
        <v>155</v>
      </c>
    </row>
  </sheetData>
  <sortState xmlns:xlrd2="http://schemas.microsoft.com/office/spreadsheetml/2017/richdata2" ref="A7:J64">
    <sortCondition ref="A7:A64"/>
  </sortState>
  <mergeCells count="9">
    <mergeCell ref="A1:J1"/>
    <mergeCell ref="A2:J2"/>
    <mergeCell ref="A3:J3"/>
    <mergeCell ref="A4:J4"/>
    <mergeCell ref="A5:A6"/>
    <mergeCell ref="B5:B6"/>
    <mergeCell ref="C5:C6"/>
    <mergeCell ref="D5:D6"/>
    <mergeCell ref="E5:E6"/>
  </mergeCells>
  <printOptions horizontalCentered="1"/>
  <pageMargins left="0.35433070866141736" right="0.15748031496062992" top="0.31496062992125984" bottom="0.39370078740157483" header="0.19685039370078741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EC0A-D2B0-4155-93C0-EB7B885768B6}">
  <sheetPr>
    <pageSetUpPr fitToPage="1"/>
  </sheetPr>
  <dimension ref="A1:I70"/>
  <sheetViews>
    <sheetView zoomScale="130" zoomScaleNormal="130" workbookViewId="0">
      <selection activeCell="A3" sqref="A3"/>
    </sheetView>
  </sheetViews>
  <sheetFormatPr baseColWidth="10" defaultRowHeight="9" x14ac:dyDescent="0.15"/>
  <cols>
    <col min="1" max="1" width="2.42578125" style="139" customWidth="1"/>
    <col min="2" max="2" width="19.140625" style="139" bestFit="1" customWidth="1"/>
    <col min="3" max="3" width="10.28515625" style="155" bestFit="1" customWidth="1"/>
    <col min="4" max="4" width="10.28515625" style="139" bestFit="1" customWidth="1"/>
    <col min="5" max="5" width="9.28515625" style="139" bestFit="1" customWidth="1"/>
    <col min="6" max="6" width="11" style="139" bestFit="1" customWidth="1"/>
    <col min="7" max="7" width="10.140625" style="139" customWidth="1"/>
    <col min="8" max="8" width="9.140625" style="139" customWidth="1"/>
    <col min="9" max="9" width="11.85546875" style="139" bestFit="1" customWidth="1"/>
    <col min="10" max="10" width="2.28515625" style="139" customWidth="1"/>
    <col min="11" max="16384" width="11.42578125" style="139"/>
  </cols>
  <sheetData>
    <row r="1" spans="1:9" x14ac:dyDescent="0.15">
      <c r="A1" s="186" t="s">
        <v>66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15">
      <c r="A2" s="186" t="s">
        <v>176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15">
      <c r="B3" s="186" t="s">
        <v>156</v>
      </c>
      <c r="C3" s="186"/>
      <c r="D3" s="186"/>
      <c r="E3" s="186"/>
      <c r="F3" s="186"/>
      <c r="G3" s="186"/>
      <c r="H3" s="186"/>
      <c r="I3" s="186"/>
    </row>
    <row r="4" spans="1:9" x14ac:dyDescent="0.15">
      <c r="B4" s="187"/>
      <c r="C4" s="187"/>
      <c r="D4" s="187"/>
      <c r="E4" s="187"/>
      <c r="F4" s="187"/>
      <c r="G4" s="187"/>
      <c r="H4" s="187"/>
      <c r="I4" s="187"/>
    </row>
    <row r="5" spans="1:9" ht="12" customHeight="1" x14ac:dyDescent="0.15">
      <c r="A5" s="140"/>
      <c r="B5" s="188" t="s">
        <v>105</v>
      </c>
      <c r="C5" s="191" t="s">
        <v>97</v>
      </c>
      <c r="D5" s="191"/>
      <c r="E5" s="141" t="s">
        <v>98</v>
      </c>
      <c r="F5" s="141" t="s">
        <v>99</v>
      </c>
      <c r="G5" s="194" t="s">
        <v>157</v>
      </c>
      <c r="H5" s="142" t="s">
        <v>158</v>
      </c>
      <c r="I5" s="142"/>
    </row>
    <row r="6" spans="1:9" ht="12" customHeight="1" x14ac:dyDescent="0.15">
      <c r="A6" s="143"/>
      <c r="B6" s="189"/>
      <c r="C6" s="192"/>
      <c r="D6" s="192"/>
      <c r="E6" s="144" t="s">
        <v>100</v>
      </c>
      <c r="F6" s="144" t="s">
        <v>101</v>
      </c>
      <c r="G6" s="195"/>
      <c r="H6" s="145" t="s">
        <v>159</v>
      </c>
      <c r="I6" s="145" t="s">
        <v>160</v>
      </c>
    </row>
    <row r="7" spans="1:9" ht="12" customHeight="1" x14ac:dyDescent="0.15">
      <c r="A7" s="143"/>
      <c r="B7" s="189"/>
      <c r="C7" s="193"/>
      <c r="D7" s="193"/>
      <c r="E7" s="144" t="s">
        <v>161</v>
      </c>
      <c r="F7" s="144">
        <v>2</v>
      </c>
      <c r="G7" s="195"/>
      <c r="H7" s="145" t="s">
        <v>162</v>
      </c>
      <c r="I7" s="145" t="s">
        <v>163</v>
      </c>
    </row>
    <row r="8" spans="1:9" ht="12" customHeight="1" x14ac:dyDescent="0.15">
      <c r="A8" s="143"/>
      <c r="B8" s="189"/>
      <c r="C8" s="145" t="s">
        <v>102</v>
      </c>
      <c r="D8" s="145" t="s">
        <v>164</v>
      </c>
      <c r="E8" s="146"/>
      <c r="F8" s="144" t="s">
        <v>165</v>
      </c>
      <c r="G8" s="195"/>
      <c r="H8" s="144" t="s">
        <v>166</v>
      </c>
      <c r="I8" s="144" t="s">
        <v>167</v>
      </c>
    </row>
    <row r="9" spans="1:9" ht="12" customHeight="1" x14ac:dyDescent="0.15">
      <c r="A9" s="143"/>
      <c r="B9" s="189"/>
      <c r="C9" s="144" t="s">
        <v>168</v>
      </c>
      <c r="D9" s="144" t="s">
        <v>169</v>
      </c>
      <c r="E9" s="145" t="s">
        <v>103</v>
      </c>
      <c r="F9" s="144" t="s">
        <v>104</v>
      </c>
      <c r="G9" s="144" t="s">
        <v>170</v>
      </c>
      <c r="H9" s="145" t="s">
        <v>171</v>
      </c>
      <c r="I9" s="144" t="s">
        <v>172</v>
      </c>
    </row>
    <row r="10" spans="1:9" ht="12" customHeight="1" x14ac:dyDescent="0.15">
      <c r="A10" s="147"/>
      <c r="B10" s="190"/>
      <c r="C10" s="148" t="s">
        <v>106</v>
      </c>
      <c r="D10" s="148" t="s">
        <v>107</v>
      </c>
      <c r="E10" s="148" t="s">
        <v>108</v>
      </c>
      <c r="F10" s="148" t="s">
        <v>109</v>
      </c>
      <c r="G10" s="148" t="s">
        <v>173</v>
      </c>
      <c r="H10" s="148" t="s">
        <v>174</v>
      </c>
      <c r="I10" s="148" t="s">
        <v>175</v>
      </c>
    </row>
    <row r="11" spans="1:9" ht="12" customHeight="1" x14ac:dyDescent="0.15">
      <c r="A11" s="149">
        <v>1</v>
      </c>
      <c r="B11" s="149" t="s">
        <v>6</v>
      </c>
      <c r="C11" s="150">
        <v>1411430</v>
      </c>
      <c r="D11" s="150">
        <v>2619286</v>
      </c>
      <c r="E11" s="151">
        <f>IFERROR((D11/C11),"0")</f>
        <v>1.8557675548911388</v>
      </c>
      <c r="F11" s="149">
        <f>MIN(E11,$F$7)</f>
        <v>1.8557675548911388</v>
      </c>
      <c r="G11" s="152">
        <v>18974</v>
      </c>
      <c r="H11" s="153">
        <f>+F11*G11</f>
        <v>35211.333586504465</v>
      </c>
      <c r="I11" s="154">
        <f>+H11/$H$70</f>
        <v>2.5391177005165813E-2</v>
      </c>
    </row>
    <row r="12" spans="1:9" ht="12" customHeight="1" x14ac:dyDescent="0.15">
      <c r="A12" s="149">
        <v>2</v>
      </c>
      <c r="B12" s="149" t="s">
        <v>7</v>
      </c>
      <c r="C12" s="150">
        <v>342231</v>
      </c>
      <c r="D12" s="150">
        <v>544102</v>
      </c>
      <c r="E12" s="151">
        <f t="shared" ref="E12:E68" si="0">IFERROR((D12/C12),"0")</f>
        <v>1.5898676624852803</v>
      </c>
      <c r="F12" s="149">
        <f t="shared" ref="F12:F66" si="1">MIN(E12,$F$7)</f>
        <v>1.5898676624852803</v>
      </c>
      <c r="G12" s="152">
        <v>7785</v>
      </c>
      <c r="H12" s="153">
        <f t="shared" ref="H12:H68" si="2">+F12*G12</f>
        <v>12377.119752447907</v>
      </c>
      <c r="I12" s="154">
        <f>+H12/$H$70</f>
        <v>8.9252410073156051E-3</v>
      </c>
    </row>
    <row r="13" spans="1:9" ht="12" customHeight="1" x14ac:dyDescent="0.15">
      <c r="A13" s="149">
        <v>3</v>
      </c>
      <c r="B13" s="149" t="s">
        <v>8</v>
      </c>
      <c r="C13" s="150">
        <v>0</v>
      </c>
      <c r="D13" s="150">
        <v>0</v>
      </c>
      <c r="E13" s="151" t="str">
        <f t="shared" si="0"/>
        <v>0</v>
      </c>
      <c r="F13" s="149"/>
      <c r="G13" s="152"/>
      <c r="H13" s="153">
        <f t="shared" si="2"/>
        <v>0</v>
      </c>
      <c r="I13" s="154">
        <f t="shared" ref="I13:I68" si="3">+H13/$H$70</f>
        <v>0</v>
      </c>
    </row>
    <row r="14" spans="1:9" ht="12" customHeight="1" x14ac:dyDescent="0.15">
      <c r="A14" s="149">
        <v>4</v>
      </c>
      <c r="B14" s="149" t="s">
        <v>9</v>
      </c>
      <c r="C14" s="150">
        <v>590755</v>
      </c>
      <c r="D14" s="150">
        <v>1594359.05</v>
      </c>
      <c r="E14" s="151">
        <f t="shared" si="0"/>
        <v>2.6988498616177603</v>
      </c>
      <c r="F14" s="156">
        <f>MIN(E14,$F$7)</f>
        <v>2</v>
      </c>
      <c r="G14" s="152">
        <v>4013</v>
      </c>
      <c r="H14" s="153">
        <f t="shared" si="2"/>
        <v>8026</v>
      </c>
      <c r="I14" s="154">
        <f t="shared" si="3"/>
        <v>5.7876134155159563E-3</v>
      </c>
    </row>
    <row r="15" spans="1:9" ht="12" customHeight="1" x14ac:dyDescent="0.15">
      <c r="A15" s="149">
        <v>5</v>
      </c>
      <c r="B15" s="149" t="s">
        <v>10</v>
      </c>
      <c r="C15" s="150">
        <v>1830992</v>
      </c>
      <c r="D15" s="150">
        <v>2225769</v>
      </c>
      <c r="E15" s="151">
        <f t="shared" si="0"/>
        <v>1.2156082604402423</v>
      </c>
      <c r="F15" s="149">
        <f t="shared" si="1"/>
        <v>1.2156082604402423</v>
      </c>
      <c r="G15" s="152">
        <v>32544</v>
      </c>
      <c r="H15" s="153">
        <f t="shared" si="2"/>
        <v>39560.755227767244</v>
      </c>
      <c r="I15" s="154">
        <f t="shared" si="3"/>
        <v>2.8527580075276442E-2</v>
      </c>
    </row>
    <row r="16" spans="1:9" ht="12" customHeight="1" x14ac:dyDescent="0.15">
      <c r="A16" s="149">
        <v>6</v>
      </c>
      <c r="B16" s="149" t="s">
        <v>11</v>
      </c>
      <c r="C16" s="150">
        <v>1082690</v>
      </c>
      <c r="D16" s="150">
        <v>1442609</v>
      </c>
      <c r="E16" s="151">
        <f t="shared" si="0"/>
        <v>1.3324303355531131</v>
      </c>
      <c r="F16" s="149">
        <f t="shared" si="1"/>
        <v>1.3324303355531131</v>
      </c>
      <c r="G16" s="152">
        <v>18317</v>
      </c>
      <c r="H16" s="153">
        <f t="shared" si="2"/>
        <v>24406.126456326372</v>
      </c>
      <c r="I16" s="154">
        <f t="shared" si="3"/>
        <v>1.7599454884053504E-2</v>
      </c>
    </row>
    <row r="17" spans="1:9" ht="12" customHeight="1" x14ac:dyDescent="0.15">
      <c r="A17" s="149">
        <v>7</v>
      </c>
      <c r="B17" s="149" t="s">
        <v>12</v>
      </c>
      <c r="C17" s="150">
        <v>0</v>
      </c>
      <c r="D17" s="150">
        <v>0</v>
      </c>
      <c r="E17" s="151" t="str">
        <f t="shared" si="0"/>
        <v>0</v>
      </c>
      <c r="F17" s="149"/>
      <c r="G17" s="152"/>
      <c r="H17" s="153">
        <f t="shared" si="2"/>
        <v>0</v>
      </c>
      <c r="I17" s="154">
        <f t="shared" si="3"/>
        <v>0</v>
      </c>
    </row>
    <row r="18" spans="1:9" ht="12" customHeight="1" x14ac:dyDescent="0.15">
      <c r="A18" s="149">
        <v>8</v>
      </c>
      <c r="B18" s="149" t="s">
        <v>13</v>
      </c>
      <c r="C18" s="150">
        <v>0</v>
      </c>
      <c r="D18" s="150">
        <v>0</v>
      </c>
      <c r="E18" s="151" t="str">
        <f t="shared" si="0"/>
        <v>0</v>
      </c>
      <c r="F18" s="149"/>
      <c r="G18" s="152"/>
      <c r="H18" s="153">
        <f t="shared" si="2"/>
        <v>0</v>
      </c>
      <c r="I18" s="154">
        <f t="shared" si="3"/>
        <v>0</v>
      </c>
    </row>
    <row r="19" spans="1:9" ht="12" customHeight="1" x14ac:dyDescent="0.15">
      <c r="A19" s="149">
        <v>9</v>
      </c>
      <c r="B19" s="149" t="s">
        <v>14</v>
      </c>
      <c r="C19" s="150">
        <v>7359493</v>
      </c>
      <c r="D19" s="150">
        <v>7138742</v>
      </c>
      <c r="E19" s="151">
        <f t="shared" si="0"/>
        <v>0.97000459134888772</v>
      </c>
      <c r="F19" s="149">
        <f t="shared" si="1"/>
        <v>0.97000459134888772</v>
      </c>
      <c r="G19" s="152">
        <v>22075</v>
      </c>
      <c r="H19" s="153">
        <f t="shared" si="2"/>
        <v>21412.851354026698</v>
      </c>
      <c r="I19" s="154">
        <f t="shared" si="3"/>
        <v>1.5440980035012949E-2</v>
      </c>
    </row>
    <row r="20" spans="1:9" ht="12" customHeight="1" x14ac:dyDescent="0.15">
      <c r="A20" s="149">
        <v>10</v>
      </c>
      <c r="B20" s="149" t="s">
        <v>15</v>
      </c>
      <c r="C20" s="150">
        <v>0</v>
      </c>
      <c r="D20" s="150">
        <v>0</v>
      </c>
      <c r="E20" s="151" t="str">
        <f t="shared" si="0"/>
        <v>0</v>
      </c>
      <c r="F20" s="149"/>
      <c r="G20" s="152"/>
      <c r="H20" s="153">
        <f t="shared" si="2"/>
        <v>0</v>
      </c>
      <c r="I20" s="154">
        <f t="shared" si="3"/>
        <v>0</v>
      </c>
    </row>
    <row r="21" spans="1:9" ht="12" customHeight="1" x14ac:dyDescent="0.15">
      <c r="A21" s="149">
        <v>11</v>
      </c>
      <c r="B21" s="149" t="s">
        <v>17</v>
      </c>
      <c r="C21" s="150">
        <v>1964552</v>
      </c>
      <c r="D21" s="150">
        <v>2537269</v>
      </c>
      <c r="E21" s="151">
        <f t="shared" si="0"/>
        <v>1.2915254979252266</v>
      </c>
      <c r="F21" s="149">
        <f t="shared" si="1"/>
        <v>1.2915254979252266</v>
      </c>
      <c r="G21" s="152">
        <v>30320</v>
      </c>
      <c r="H21" s="153">
        <f t="shared" si="2"/>
        <v>39159.053097092874</v>
      </c>
      <c r="I21" s="154">
        <f t="shared" si="3"/>
        <v>2.8237909424823873E-2</v>
      </c>
    </row>
    <row r="22" spans="1:9" ht="12" customHeight="1" x14ac:dyDescent="0.15">
      <c r="A22" s="149">
        <v>12</v>
      </c>
      <c r="B22" s="149" t="s">
        <v>18</v>
      </c>
      <c r="C22" s="150">
        <v>0</v>
      </c>
      <c r="D22" s="150">
        <v>0</v>
      </c>
      <c r="E22" s="151" t="str">
        <f t="shared" si="0"/>
        <v>0</v>
      </c>
      <c r="F22" s="149"/>
      <c r="G22" s="152"/>
      <c r="H22" s="153">
        <f t="shared" si="2"/>
        <v>0</v>
      </c>
      <c r="I22" s="154">
        <f t="shared" si="3"/>
        <v>0</v>
      </c>
    </row>
    <row r="23" spans="1:9" ht="12" customHeight="1" x14ac:dyDescent="0.15">
      <c r="A23" s="149">
        <v>13</v>
      </c>
      <c r="B23" s="149" t="s">
        <v>19</v>
      </c>
      <c r="C23" s="150">
        <v>0</v>
      </c>
      <c r="D23" s="150">
        <v>0</v>
      </c>
      <c r="E23" s="151" t="str">
        <f t="shared" si="0"/>
        <v>0</v>
      </c>
      <c r="F23" s="149"/>
      <c r="G23" s="152"/>
      <c r="H23" s="153">
        <f t="shared" si="2"/>
        <v>0</v>
      </c>
      <c r="I23" s="154">
        <f t="shared" si="3"/>
        <v>0</v>
      </c>
    </row>
    <row r="24" spans="1:9" ht="12" customHeight="1" x14ac:dyDescent="0.15">
      <c r="A24" s="149">
        <v>14</v>
      </c>
      <c r="B24" s="149" t="s">
        <v>20</v>
      </c>
      <c r="C24" s="150">
        <v>430566</v>
      </c>
      <c r="D24" s="150">
        <v>578643</v>
      </c>
      <c r="E24" s="151">
        <f t="shared" si="0"/>
        <v>1.3439124315435962</v>
      </c>
      <c r="F24" s="149">
        <f t="shared" si="1"/>
        <v>1.3439124315435962</v>
      </c>
      <c r="G24" s="152">
        <v>15660</v>
      </c>
      <c r="H24" s="153">
        <f t="shared" si="2"/>
        <v>21045.668677972717</v>
      </c>
      <c r="I24" s="154">
        <f t="shared" si="3"/>
        <v>1.5176201642055678E-2</v>
      </c>
    </row>
    <row r="25" spans="1:9" ht="12" customHeight="1" x14ac:dyDescent="0.15">
      <c r="A25" s="149">
        <v>15</v>
      </c>
      <c r="B25" s="149" t="s">
        <v>16</v>
      </c>
      <c r="C25" s="150">
        <v>2569508</v>
      </c>
      <c r="D25" s="150">
        <v>2722752</v>
      </c>
      <c r="E25" s="151">
        <f t="shared" si="0"/>
        <v>1.0596394329186756</v>
      </c>
      <c r="F25" s="149">
        <f t="shared" si="1"/>
        <v>1.0596394329186756</v>
      </c>
      <c r="G25" s="152">
        <v>21814</v>
      </c>
      <c r="H25" s="153">
        <f t="shared" si="2"/>
        <v>23114.97458968799</v>
      </c>
      <c r="I25" s="154">
        <f t="shared" si="3"/>
        <v>1.6668394846073843E-2</v>
      </c>
    </row>
    <row r="26" spans="1:9" ht="12" customHeight="1" x14ac:dyDescent="0.15">
      <c r="A26" s="149">
        <v>16</v>
      </c>
      <c r="B26" s="149" t="s">
        <v>21</v>
      </c>
      <c r="C26" s="150">
        <v>2605886</v>
      </c>
      <c r="D26" s="150">
        <v>3252292</v>
      </c>
      <c r="E26" s="151">
        <f t="shared" si="0"/>
        <v>1.24805613138871</v>
      </c>
      <c r="F26" s="149">
        <f t="shared" si="1"/>
        <v>1.24805613138871</v>
      </c>
      <c r="G26" s="152">
        <v>40899</v>
      </c>
      <c r="H26" s="153">
        <f t="shared" si="2"/>
        <v>51044.247717666847</v>
      </c>
      <c r="I26" s="154">
        <f t="shared" si="3"/>
        <v>3.68084192469086E-2</v>
      </c>
    </row>
    <row r="27" spans="1:9" ht="12" customHeight="1" x14ac:dyDescent="0.15">
      <c r="A27" s="149">
        <v>17</v>
      </c>
      <c r="B27" s="149" t="s">
        <v>23</v>
      </c>
      <c r="C27" s="150">
        <v>893028</v>
      </c>
      <c r="D27" s="150">
        <v>1551646</v>
      </c>
      <c r="E27" s="151">
        <f t="shared" si="0"/>
        <v>1.7375110298893204</v>
      </c>
      <c r="F27" s="149">
        <f t="shared" si="1"/>
        <v>1.7375110298893204</v>
      </c>
      <c r="G27" s="152">
        <v>25119</v>
      </c>
      <c r="H27" s="153">
        <f t="shared" si="2"/>
        <v>43644.539559789839</v>
      </c>
      <c r="I27" s="154">
        <f t="shared" si="3"/>
        <v>3.147242993648848E-2</v>
      </c>
    </row>
    <row r="28" spans="1:9" ht="12" customHeight="1" x14ac:dyDescent="0.15">
      <c r="A28" s="149">
        <v>18</v>
      </c>
      <c r="B28" s="149" t="s">
        <v>24</v>
      </c>
      <c r="C28" s="150">
        <v>610777</v>
      </c>
      <c r="D28" s="150">
        <v>704078</v>
      </c>
      <c r="E28" s="151">
        <f t="shared" si="0"/>
        <v>1.1527578805357765</v>
      </c>
      <c r="F28" s="149">
        <f t="shared" si="1"/>
        <v>1.1527578805357765</v>
      </c>
      <c r="G28" s="152">
        <v>15334</v>
      </c>
      <c r="H28" s="153">
        <f t="shared" si="2"/>
        <v>17676.389340135596</v>
      </c>
      <c r="I28" s="154">
        <f t="shared" si="3"/>
        <v>1.2746587102274113E-2</v>
      </c>
    </row>
    <row r="29" spans="1:9" ht="12" customHeight="1" x14ac:dyDescent="0.15">
      <c r="A29" s="149">
        <v>19</v>
      </c>
      <c r="B29" s="149" t="s">
        <v>25</v>
      </c>
      <c r="C29" s="150">
        <v>461868</v>
      </c>
      <c r="D29" s="150">
        <v>492924</v>
      </c>
      <c r="E29" s="151">
        <f t="shared" si="0"/>
        <v>1.0672399906466783</v>
      </c>
      <c r="F29" s="149">
        <f t="shared" si="1"/>
        <v>1.0672399906466783</v>
      </c>
      <c r="G29" s="152">
        <v>5453</v>
      </c>
      <c r="H29" s="153">
        <f t="shared" si="2"/>
        <v>5819.6596689963371</v>
      </c>
      <c r="I29" s="154">
        <f t="shared" si="3"/>
        <v>4.1966035851009661E-3</v>
      </c>
    </row>
    <row r="30" spans="1:9" ht="12" customHeight="1" x14ac:dyDescent="0.15">
      <c r="A30" s="149">
        <v>20</v>
      </c>
      <c r="B30" s="149" t="s">
        <v>26</v>
      </c>
      <c r="C30" s="150">
        <v>0</v>
      </c>
      <c r="D30" s="150">
        <v>0</v>
      </c>
      <c r="E30" s="151" t="str">
        <f t="shared" si="0"/>
        <v>0</v>
      </c>
      <c r="F30" s="149"/>
      <c r="G30" s="152"/>
      <c r="H30" s="153">
        <f t="shared" si="2"/>
        <v>0</v>
      </c>
      <c r="I30" s="154">
        <f t="shared" si="3"/>
        <v>0</v>
      </c>
    </row>
    <row r="31" spans="1:9" ht="12" customHeight="1" x14ac:dyDescent="0.15">
      <c r="A31" s="149">
        <v>21</v>
      </c>
      <c r="B31" s="149" t="s">
        <v>28</v>
      </c>
      <c r="C31" s="150">
        <v>4927999</v>
      </c>
      <c r="D31" s="150">
        <v>5539275</v>
      </c>
      <c r="E31" s="151">
        <f t="shared" si="0"/>
        <v>1.124041421274639</v>
      </c>
      <c r="F31" s="149">
        <f t="shared" si="1"/>
        <v>1.124041421274639</v>
      </c>
      <c r="G31" s="152">
        <v>58469</v>
      </c>
      <c r="H31" s="153">
        <f t="shared" si="2"/>
        <v>65721.577860506863</v>
      </c>
      <c r="I31" s="154">
        <f t="shared" si="3"/>
        <v>4.7392360542530029E-2</v>
      </c>
    </row>
    <row r="32" spans="1:9" ht="12" customHeight="1" x14ac:dyDescent="0.15">
      <c r="A32" s="149">
        <v>22</v>
      </c>
      <c r="B32" s="149" t="s">
        <v>29</v>
      </c>
      <c r="C32" s="150">
        <v>1112716</v>
      </c>
      <c r="D32" s="150">
        <v>1328074</v>
      </c>
      <c r="E32" s="151">
        <f t="shared" si="0"/>
        <v>1.1935426470006723</v>
      </c>
      <c r="F32" s="149">
        <f t="shared" si="1"/>
        <v>1.1935426470006723</v>
      </c>
      <c r="G32" s="152">
        <v>19036</v>
      </c>
      <c r="H32" s="153">
        <f t="shared" si="2"/>
        <v>22720.277828304796</v>
      </c>
      <c r="I32" s="154">
        <f t="shared" si="3"/>
        <v>1.6383775823990355E-2</v>
      </c>
    </row>
    <row r="33" spans="1:9" ht="12" customHeight="1" x14ac:dyDescent="0.15">
      <c r="A33" s="149">
        <v>23</v>
      </c>
      <c r="B33" s="149" t="s">
        <v>30</v>
      </c>
      <c r="C33" s="150">
        <v>1944440</v>
      </c>
      <c r="D33" s="150">
        <v>2077941</v>
      </c>
      <c r="E33" s="151">
        <f t="shared" si="0"/>
        <v>1.0686578140750036</v>
      </c>
      <c r="F33" s="149">
        <f t="shared" si="1"/>
        <v>1.0686578140750036</v>
      </c>
      <c r="G33" s="152">
        <v>15301</v>
      </c>
      <c r="H33" s="153">
        <f t="shared" si="2"/>
        <v>16351.533213161631</v>
      </c>
      <c r="I33" s="154">
        <f t="shared" si="3"/>
        <v>1.1791222649981186E-2</v>
      </c>
    </row>
    <row r="34" spans="1:9" ht="12" customHeight="1" x14ac:dyDescent="0.15">
      <c r="A34" s="149">
        <v>24</v>
      </c>
      <c r="B34" s="149" t="s">
        <v>31</v>
      </c>
      <c r="C34" s="150">
        <v>0</v>
      </c>
      <c r="D34" s="150">
        <v>0</v>
      </c>
      <c r="E34" s="151" t="str">
        <f t="shared" si="0"/>
        <v>0</v>
      </c>
      <c r="F34" s="149"/>
      <c r="G34" s="152"/>
      <c r="H34" s="153">
        <f t="shared" si="2"/>
        <v>0</v>
      </c>
      <c r="I34" s="154">
        <f t="shared" si="3"/>
        <v>0</v>
      </c>
    </row>
    <row r="35" spans="1:9" ht="12" customHeight="1" x14ac:dyDescent="0.15">
      <c r="A35" s="149">
        <v>25</v>
      </c>
      <c r="B35" s="149" t="s">
        <v>32</v>
      </c>
      <c r="C35" s="150">
        <v>0</v>
      </c>
      <c r="D35" s="150">
        <v>0</v>
      </c>
      <c r="E35" s="151" t="str">
        <f t="shared" si="0"/>
        <v>0</v>
      </c>
      <c r="F35" s="149"/>
      <c r="G35" s="152"/>
      <c r="H35" s="153">
        <f t="shared" si="2"/>
        <v>0</v>
      </c>
      <c r="I35" s="154">
        <f t="shared" si="3"/>
        <v>0</v>
      </c>
    </row>
    <row r="36" spans="1:9" ht="12" customHeight="1" x14ac:dyDescent="0.15">
      <c r="A36" s="149">
        <v>26</v>
      </c>
      <c r="B36" s="149" t="s">
        <v>33</v>
      </c>
      <c r="C36" s="150">
        <v>139074</v>
      </c>
      <c r="D36" s="150">
        <v>127346</v>
      </c>
      <c r="E36" s="151">
        <f t="shared" si="0"/>
        <v>0.91567079396580242</v>
      </c>
      <c r="F36" s="149">
        <f t="shared" si="1"/>
        <v>0.91567079396580242</v>
      </c>
      <c r="G36" s="152">
        <v>9382</v>
      </c>
      <c r="H36" s="153">
        <f>+F36*G36</f>
        <v>8590.823388987159</v>
      </c>
      <c r="I36" s="154">
        <f t="shared" si="3"/>
        <v>6.1949121226551633E-3</v>
      </c>
    </row>
    <row r="37" spans="1:9" ht="12" customHeight="1" x14ac:dyDescent="0.15">
      <c r="A37" s="149">
        <v>27</v>
      </c>
      <c r="B37" s="149" t="s">
        <v>34</v>
      </c>
      <c r="C37" s="150">
        <v>2623912</v>
      </c>
      <c r="D37" s="150">
        <v>2221934</v>
      </c>
      <c r="E37" s="157">
        <f t="shared" si="0"/>
        <v>0.84680202689724349</v>
      </c>
      <c r="F37" s="156">
        <f t="shared" si="1"/>
        <v>0.84680202689724349</v>
      </c>
      <c r="G37" s="152">
        <v>10215</v>
      </c>
      <c r="H37" s="153">
        <f>+F37*G37</f>
        <v>8650.082704755343</v>
      </c>
      <c r="I37" s="154">
        <f t="shared" si="3"/>
        <v>6.2376444938156712E-3</v>
      </c>
    </row>
    <row r="38" spans="1:9" ht="12" customHeight="1" x14ac:dyDescent="0.15">
      <c r="A38" s="149">
        <v>28</v>
      </c>
      <c r="B38" s="149" t="s">
        <v>35</v>
      </c>
      <c r="C38" s="150">
        <v>0</v>
      </c>
      <c r="D38" s="150">
        <v>0</v>
      </c>
      <c r="E38" s="151" t="str">
        <f t="shared" si="0"/>
        <v>0</v>
      </c>
      <c r="F38" s="149"/>
      <c r="G38" s="152"/>
      <c r="H38" s="153">
        <f t="shared" si="2"/>
        <v>0</v>
      </c>
      <c r="I38" s="154">
        <f t="shared" si="3"/>
        <v>0</v>
      </c>
    </row>
    <row r="39" spans="1:9" ht="12" customHeight="1" x14ac:dyDescent="0.15">
      <c r="A39" s="149">
        <v>29</v>
      </c>
      <c r="B39" s="149" t="s">
        <v>36</v>
      </c>
      <c r="C39" s="150">
        <v>880529</v>
      </c>
      <c r="D39" s="150">
        <v>1218825</v>
      </c>
      <c r="E39" s="151">
        <f t="shared" si="0"/>
        <v>1.3841963183495376</v>
      </c>
      <c r="F39" s="149">
        <f t="shared" si="1"/>
        <v>1.3841963183495376</v>
      </c>
      <c r="G39" s="152">
        <v>18468</v>
      </c>
      <c r="H39" s="153">
        <f t="shared" si="2"/>
        <v>25563.33760727926</v>
      </c>
      <c r="I39" s="154">
        <f t="shared" si="3"/>
        <v>1.843392919028819E-2</v>
      </c>
    </row>
    <row r="40" spans="1:9" ht="12" customHeight="1" x14ac:dyDescent="0.15">
      <c r="A40" s="149">
        <v>30</v>
      </c>
      <c r="B40" s="149" t="s">
        <v>37</v>
      </c>
      <c r="C40" s="150">
        <v>584400</v>
      </c>
      <c r="D40" s="150">
        <v>845483</v>
      </c>
      <c r="E40" s="151">
        <f t="shared" si="0"/>
        <v>1.4467539356605066</v>
      </c>
      <c r="F40" s="149">
        <f t="shared" si="1"/>
        <v>1.4467539356605066</v>
      </c>
      <c r="G40" s="152">
        <v>4779</v>
      </c>
      <c r="H40" s="153">
        <f t="shared" si="2"/>
        <v>6914.0370585215605</v>
      </c>
      <c r="I40" s="154">
        <f t="shared" si="3"/>
        <v>4.9857679585439659E-3</v>
      </c>
    </row>
    <row r="41" spans="1:9" ht="12" customHeight="1" x14ac:dyDescent="0.15">
      <c r="A41" s="149">
        <v>31</v>
      </c>
      <c r="B41" s="149" t="s">
        <v>38</v>
      </c>
      <c r="C41" s="150">
        <v>817408</v>
      </c>
      <c r="D41" s="150">
        <v>1131890</v>
      </c>
      <c r="E41" s="151">
        <f t="shared" si="0"/>
        <v>1.3847307586908864</v>
      </c>
      <c r="F41" s="149">
        <f t="shared" si="1"/>
        <v>1.3847307586908864</v>
      </c>
      <c r="G41" s="152">
        <v>14945</v>
      </c>
      <c r="H41" s="153">
        <f t="shared" si="2"/>
        <v>20694.801188635298</v>
      </c>
      <c r="I41" s="154">
        <f t="shared" si="3"/>
        <v>1.4923188261996165E-2</v>
      </c>
    </row>
    <row r="42" spans="1:9" ht="12" customHeight="1" x14ac:dyDescent="0.15">
      <c r="A42" s="149">
        <v>32</v>
      </c>
      <c r="B42" s="149" t="s">
        <v>39</v>
      </c>
      <c r="C42" s="150">
        <v>162651</v>
      </c>
      <c r="D42" s="150">
        <v>153181</v>
      </c>
      <c r="E42" s="151">
        <f t="shared" si="0"/>
        <v>0.94177717935948746</v>
      </c>
      <c r="F42" s="149">
        <f t="shared" si="1"/>
        <v>0.94177717935948746</v>
      </c>
      <c r="G42" s="152">
        <v>12163</v>
      </c>
      <c r="H42" s="153">
        <f t="shared" si="2"/>
        <v>11454.835832549446</v>
      </c>
      <c r="I42" s="154">
        <f t="shared" si="3"/>
        <v>8.260174624594576E-3</v>
      </c>
    </row>
    <row r="43" spans="1:9" ht="12" customHeight="1" x14ac:dyDescent="0.15">
      <c r="A43" s="149">
        <v>33</v>
      </c>
      <c r="B43" s="149" t="s">
        <v>40</v>
      </c>
      <c r="C43" s="150">
        <v>0</v>
      </c>
      <c r="D43" s="150">
        <v>0</v>
      </c>
      <c r="E43" s="151" t="str">
        <f t="shared" si="0"/>
        <v>0</v>
      </c>
      <c r="F43" s="149"/>
      <c r="G43" s="152"/>
      <c r="H43" s="153">
        <f t="shared" si="2"/>
        <v>0</v>
      </c>
      <c r="I43" s="154">
        <f t="shared" si="3"/>
        <v>0</v>
      </c>
    </row>
    <row r="44" spans="1:9" ht="12" customHeight="1" x14ac:dyDescent="0.15">
      <c r="A44" s="149">
        <v>34</v>
      </c>
      <c r="B44" s="149" t="s">
        <v>41</v>
      </c>
      <c r="C44" s="150">
        <v>292308</v>
      </c>
      <c r="D44" s="150">
        <v>432128</v>
      </c>
      <c r="E44" s="151">
        <f t="shared" si="0"/>
        <v>1.4783310754409733</v>
      </c>
      <c r="F44" s="149">
        <f t="shared" si="1"/>
        <v>1.4783310754409733</v>
      </c>
      <c r="G44" s="152">
        <v>10785</v>
      </c>
      <c r="H44" s="153">
        <f t="shared" si="2"/>
        <v>15943.800648630897</v>
      </c>
      <c r="I44" s="154">
        <f t="shared" si="3"/>
        <v>1.1497203404974855E-2</v>
      </c>
    </row>
    <row r="45" spans="1:9" ht="12" customHeight="1" x14ac:dyDescent="0.15">
      <c r="A45" s="149">
        <v>35</v>
      </c>
      <c r="B45" s="149" t="s">
        <v>42</v>
      </c>
      <c r="C45" s="150">
        <v>60021108</v>
      </c>
      <c r="D45" s="150">
        <v>62759344</v>
      </c>
      <c r="E45" s="151">
        <f t="shared" si="0"/>
        <v>1.045621217122483</v>
      </c>
      <c r="F45" s="149">
        <f t="shared" si="1"/>
        <v>1.045621217122483</v>
      </c>
      <c r="G45" s="158">
        <v>332072</v>
      </c>
      <c r="H45" s="153">
        <f t="shared" si="2"/>
        <v>347221.52881229715</v>
      </c>
      <c r="I45" s="154">
        <f t="shared" si="3"/>
        <v>0.25038424848118757</v>
      </c>
    </row>
    <row r="46" spans="1:9" ht="12" customHeight="1" x14ac:dyDescent="0.15">
      <c r="A46" s="149">
        <v>36</v>
      </c>
      <c r="B46" s="149" t="s">
        <v>43</v>
      </c>
      <c r="C46" s="150">
        <v>1145373</v>
      </c>
      <c r="D46" s="150">
        <v>1912474</v>
      </c>
      <c r="E46" s="151">
        <f t="shared" si="0"/>
        <v>1.6697390282466935</v>
      </c>
      <c r="F46" s="149">
        <f t="shared" si="1"/>
        <v>1.6697390282466935</v>
      </c>
      <c r="G46" s="152">
        <v>29184</v>
      </c>
      <c r="H46" s="153">
        <f t="shared" si="2"/>
        <v>48729.663800351504</v>
      </c>
      <c r="I46" s="154">
        <f t="shared" si="3"/>
        <v>3.513935409226223E-2</v>
      </c>
    </row>
    <row r="47" spans="1:9" ht="12" customHeight="1" x14ac:dyDescent="0.15">
      <c r="A47" s="149">
        <v>37</v>
      </c>
      <c r="B47" s="149" t="s">
        <v>44</v>
      </c>
      <c r="C47" s="150">
        <v>4409702</v>
      </c>
      <c r="D47" s="150">
        <v>7593407</v>
      </c>
      <c r="E47" s="151">
        <f t="shared" si="0"/>
        <v>1.7219773581071918</v>
      </c>
      <c r="F47" s="149">
        <f t="shared" si="1"/>
        <v>1.7219773581071918</v>
      </c>
      <c r="G47" s="152">
        <v>95037</v>
      </c>
      <c r="H47" s="153">
        <f t="shared" si="2"/>
        <v>163651.56218243318</v>
      </c>
      <c r="I47" s="154">
        <f t="shared" si="3"/>
        <v>0.11801046308960803</v>
      </c>
    </row>
    <row r="48" spans="1:9" ht="12" customHeight="1" x14ac:dyDescent="0.15">
      <c r="A48" s="149">
        <v>38</v>
      </c>
      <c r="B48" s="149" t="s">
        <v>45</v>
      </c>
      <c r="C48" s="150">
        <v>436655</v>
      </c>
      <c r="D48" s="150">
        <v>604405</v>
      </c>
      <c r="E48" s="151">
        <f t="shared" si="0"/>
        <v>1.3841705694426951</v>
      </c>
      <c r="F48" s="149">
        <f t="shared" si="1"/>
        <v>1.3841705694426951</v>
      </c>
      <c r="G48" s="152">
        <v>14348</v>
      </c>
      <c r="H48" s="153">
        <f t="shared" si="2"/>
        <v>19860.079330363791</v>
      </c>
      <c r="I48" s="154">
        <f t="shared" si="3"/>
        <v>1.4321263589038704E-2</v>
      </c>
    </row>
    <row r="49" spans="1:9" ht="12" customHeight="1" x14ac:dyDescent="0.15">
      <c r="A49" s="149">
        <v>39</v>
      </c>
      <c r="B49" s="149" t="s">
        <v>46</v>
      </c>
      <c r="C49" s="150">
        <v>636921</v>
      </c>
      <c r="D49" s="150">
        <v>817844</v>
      </c>
      <c r="E49" s="151">
        <f t="shared" si="0"/>
        <v>1.284058776520165</v>
      </c>
      <c r="F49" s="149">
        <f t="shared" si="1"/>
        <v>1.284058776520165</v>
      </c>
      <c r="G49" s="152">
        <v>13603</v>
      </c>
      <c r="H49" s="153">
        <f t="shared" si="2"/>
        <v>17467.051537003805</v>
      </c>
      <c r="I49" s="154">
        <f t="shared" si="3"/>
        <v>1.2595631921887843E-2</v>
      </c>
    </row>
    <row r="50" spans="1:9" ht="12" customHeight="1" x14ac:dyDescent="0.15">
      <c r="A50" s="149">
        <v>40</v>
      </c>
      <c r="B50" s="139" t="s">
        <v>47</v>
      </c>
      <c r="C50" s="150">
        <v>0</v>
      </c>
      <c r="D50" s="150">
        <v>0</v>
      </c>
      <c r="E50" s="151" t="str">
        <f t="shared" si="0"/>
        <v>0</v>
      </c>
      <c r="F50" s="149"/>
      <c r="G50" s="152"/>
      <c r="H50" s="153">
        <f t="shared" si="2"/>
        <v>0</v>
      </c>
      <c r="I50" s="154">
        <f t="shared" si="3"/>
        <v>0</v>
      </c>
    </row>
    <row r="51" spans="1:9" ht="12" customHeight="1" x14ac:dyDescent="0.15">
      <c r="A51" s="149">
        <v>41</v>
      </c>
      <c r="B51" s="149" t="s">
        <v>48</v>
      </c>
      <c r="C51" s="150">
        <v>519984</v>
      </c>
      <c r="D51" s="150">
        <v>718670</v>
      </c>
      <c r="E51" s="151">
        <f t="shared" si="0"/>
        <v>1.3821002184682605</v>
      </c>
      <c r="F51" s="149">
        <f t="shared" si="1"/>
        <v>1.3821002184682605</v>
      </c>
      <c r="G51" s="152">
        <v>20300</v>
      </c>
      <c r="H51" s="153">
        <f t="shared" si="2"/>
        <v>28056.634434905689</v>
      </c>
      <c r="I51" s="154">
        <f t="shared" si="3"/>
        <v>2.0231865667790571E-2</v>
      </c>
    </row>
    <row r="52" spans="1:9" ht="12" customHeight="1" x14ac:dyDescent="0.15">
      <c r="A52" s="149">
        <v>42</v>
      </c>
      <c r="B52" s="149" t="s">
        <v>49</v>
      </c>
      <c r="C52" s="150">
        <v>507844</v>
      </c>
      <c r="D52" s="150">
        <v>783297</v>
      </c>
      <c r="E52" s="151">
        <f t="shared" si="0"/>
        <v>1.5423968777813659</v>
      </c>
      <c r="F52" s="149">
        <f t="shared" si="1"/>
        <v>1.5423968777813659</v>
      </c>
      <c r="G52" s="152">
        <v>18208</v>
      </c>
      <c r="H52" s="153">
        <f t="shared" si="2"/>
        <v>28083.962350643109</v>
      </c>
      <c r="I52" s="154">
        <f t="shared" si="3"/>
        <v>2.0251572048520697E-2</v>
      </c>
    </row>
    <row r="53" spans="1:9" ht="12" customHeight="1" x14ac:dyDescent="0.15">
      <c r="A53" s="149">
        <v>43</v>
      </c>
      <c r="B53" s="149" t="s">
        <v>50</v>
      </c>
      <c r="C53" s="150">
        <v>719505</v>
      </c>
      <c r="D53" s="150">
        <v>1043199</v>
      </c>
      <c r="E53" s="151">
        <f t="shared" si="0"/>
        <v>1.4498842954531239</v>
      </c>
      <c r="F53" s="149">
        <f t="shared" si="1"/>
        <v>1.4498842954531239</v>
      </c>
      <c r="G53" s="152">
        <v>13448</v>
      </c>
      <c r="H53" s="153">
        <f t="shared" si="2"/>
        <v>19498.044005253611</v>
      </c>
      <c r="I53" s="154">
        <f t="shared" si="3"/>
        <v>1.4060196992415433E-2</v>
      </c>
    </row>
    <row r="54" spans="1:9" ht="12" customHeight="1" x14ac:dyDescent="0.15">
      <c r="A54" s="149">
        <v>44</v>
      </c>
      <c r="B54" s="149" t="s">
        <v>51</v>
      </c>
      <c r="C54" s="150">
        <v>0</v>
      </c>
      <c r="D54" s="150">
        <v>0</v>
      </c>
      <c r="E54" s="151" t="str">
        <f t="shared" si="0"/>
        <v>0</v>
      </c>
      <c r="F54" s="149"/>
      <c r="G54" s="152"/>
      <c r="H54" s="153">
        <f t="shared" si="2"/>
        <v>0</v>
      </c>
      <c r="I54" s="154">
        <f t="shared" si="3"/>
        <v>0</v>
      </c>
    </row>
    <row r="55" spans="1:9" ht="12" customHeight="1" x14ac:dyDescent="0.15">
      <c r="A55" s="149">
        <v>45</v>
      </c>
      <c r="B55" s="149" t="s">
        <v>52</v>
      </c>
      <c r="C55" s="150">
        <v>518088</v>
      </c>
      <c r="D55" s="150">
        <v>546557</v>
      </c>
      <c r="E55" s="151">
        <f t="shared" si="0"/>
        <v>1.0549501243032071</v>
      </c>
      <c r="F55" s="149">
        <f t="shared" si="1"/>
        <v>1.0549501243032071</v>
      </c>
      <c r="G55" s="152">
        <v>7557</v>
      </c>
      <c r="H55" s="153">
        <f t="shared" si="2"/>
        <v>7972.2580893593358</v>
      </c>
      <c r="I55" s="154">
        <f t="shared" si="3"/>
        <v>5.7488596897497758E-3</v>
      </c>
    </row>
    <row r="56" spans="1:9" ht="12" customHeight="1" x14ac:dyDescent="0.15">
      <c r="A56" s="149">
        <v>46</v>
      </c>
      <c r="B56" s="149" t="s">
        <v>53</v>
      </c>
      <c r="C56" s="150">
        <v>2300989</v>
      </c>
      <c r="D56" s="150">
        <v>2494724</v>
      </c>
      <c r="E56" s="151">
        <f t="shared" si="0"/>
        <v>1.0841964042418282</v>
      </c>
      <c r="F56" s="149">
        <f t="shared" si="1"/>
        <v>1.0841964042418282</v>
      </c>
      <c r="G56" s="152">
        <v>14188</v>
      </c>
      <c r="H56" s="153">
        <f t="shared" si="2"/>
        <v>15382.578583383058</v>
      </c>
      <c r="I56" s="154">
        <f t="shared" si="3"/>
        <v>1.1092501641467259E-2</v>
      </c>
    </row>
    <row r="57" spans="1:9" ht="12" customHeight="1" x14ac:dyDescent="0.15">
      <c r="A57" s="149">
        <v>47</v>
      </c>
      <c r="B57" s="149" t="s">
        <v>54</v>
      </c>
      <c r="C57" s="150">
        <v>0</v>
      </c>
      <c r="D57" s="150">
        <v>0</v>
      </c>
      <c r="E57" s="151" t="str">
        <f t="shared" si="0"/>
        <v>0</v>
      </c>
      <c r="F57" s="149"/>
      <c r="G57" s="152"/>
      <c r="H57" s="153">
        <f t="shared" si="2"/>
        <v>0</v>
      </c>
      <c r="I57" s="154">
        <f t="shared" si="3"/>
        <v>0</v>
      </c>
    </row>
    <row r="58" spans="1:9" ht="12" customHeight="1" x14ac:dyDescent="0.15">
      <c r="A58" s="149">
        <v>48</v>
      </c>
      <c r="B58" s="149" t="s">
        <v>55</v>
      </c>
      <c r="C58" s="150">
        <v>0</v>
      </c>
      <c r="D58" s="150">
        <v>0</v>
      </c>
      <c r="E58" s="151" t="str">
        <f t="shared" si="0"/>
        <v>0</v>
      </c>
      <c r="F58" s="149"/>
      <c r="G58" s="152"/>
      <c r="H58" s="153">
        <f t="shared" si="2"/>
        <v>0</v>
      </c>
      <c r="I58" s="154">
        <f t="shared" si="3"/>
        <v>0</v>
      </c>
    </row>
    <row r="59" spans="1:9" ht="12" customHeight="1" x14ac:dyDescent="0.15">
      <c r="A59" s="149">
        <v>49</v>
      </c>
      <c r="B59" s="149" t="s">
        <v>56</v>
      </c>
      <c r="C59" s="150">
        <v>0</v>
      </c>
      <c r="D59" s="150">
        <v>0</v>
      </c>
      <c r="E59" s="151" t="str">
        <f t="shared" si="0"/>
        <v>0</v>
      </c>
      <c r="F59" s="149"/>
      <c r="G59" s="152"/>
      <c r="H59" s="153">
        <f t="shared" si="2"/>
        <v>0</v>
      </c>
      <c r="I59" s="154">
        <f t="shared" si="3"/>
        <v>0</v>
      </c>
    </row>
    <row r="60" spans="1:9" ht="12" customHeight="1" x14ac:dyDescent="0.15">
      <c r="A60" s="149">
        <v>50</v>
      </c>
      <c r="B60" s="149" t="s">
        <v>60</v>
      </c>
      <c r="C60" s="150">
        <v>0</v>
      </c>
      <c r="D60" s="150">
        <v>0</v>
      </c>
      <c r="E60" s="151" t="str">
        <f t="shared" si="0"/>
        <v>0</v>
      </c>
      <c r="F60" s="149"/>
      <c r="G60" s="152"/>
      <c r="H60" s="153">
        <f t="shared" si="2"/>
        <v>0</v>
      </c>
      <c r="I60" s="154">
        <f t="shared" si="3"/>
        <v>0</v>
      </c>
    </row>
    <row r="61" spans="1:9" ht="12" customHeight="1" x14ac:dyDescent="0.15">
      <c r="A61" s="149">
        <v>51</v>
      </c>
      <c r="B61" s="149" t="s">
        <v>57</v>
      </c>
      <c r="C61" s="150">
        <v>0</v>
      </c>
      <c r="D61" s="150">
        <v>0</v>
      </c>
      <c r="E61" s="151" t="str">
        <f t="shared" si="0"/>
        <v>0</v>
      </c>
      <c r="F61" s="149"/>
      <c r="G61" s="152"/>
      <c r="H61" s="153">
        <f t="shared" si="2"/>
        <v>0</v>
      </c>
      <c r="I61" s="154">
        <f t="shared" si="3"/>
        <v>0</v>
      </c>
    </row>
    <row r="62" spans="1:9" ht="12" customHeight="1" x14ac:dyDescent="0.15">
      <c r="A62" s="149">
        <v>52</v>
      </c>
      <c r="B62" s="149" t="s">
        <v>58</v>
      </c>
      <c r="C62" s="150">
        <v>439335</v>
      </c>
      <c r="D62" s="150">
        <v>631587</v>
      </c>
      <c r="E62" s="151">
        <f t="shared" si="0"/>
        <v>1.4375977329372802</v>
      </c>
      <c r="F62" s="149">
        <f t="shared" si="1"/>
        <v>1.4375977329372802</v>
      </c>
      <c r="G62" s="152">
        <v>38389</v>
      </c>
      <c r="H62" s="153">
        <f t="shared" si="2"/>
        <v>55187.939369729247</v>
      </c>
      <c r="I62" s="154">
        <f t="shared" si="3"/>
        <v>3.9796468760394499E-2</v>
      </c>
    </row>
    <row r="63" spans="1:9" ht="12" customHeight="1" x14ac:dyDescent="0.15">
      <c r="A63" s="149">
        <v>53</v>
      </c>
      <c r="B63" s="149" t="s">
        <v>59</v>
      </c>
      <c r="C63" s="150">
        <v>0</v>
      </c>
      <c r="D63" s="150">
        <v>0</v>
      </c>
      <c r="E63" s="151" t="str">
        <f t="shared" si="0"/>
        <v>0</v>
      </c>
      <c r="F63" s="149"/>
      <c r="G63" s="152"/>
      <c r="H63" s="153">
        <f t="shared" si="2"/>
        <v>0</v>
      </c>
      <c r="I63" s="154">
        <f t="shared" si="3"/>
        <v>0</v>
      </c>
    </row>
    <row r="64" spans="1:9" ht="12" customHeight="1" x14ac:dyDescent="0.15">
      <c r="A64" s="149">
        <v>54</v>
      </c>
      <c r="B64" s="149" t="s">
        <v>63</v>
      </c>
      <c r="C64" s="150">
        <v>0</v>
      </c>
      <c r="D64" s="150">
        <v>0</v>
      </c>
      <c r="E64" s="151" t="str">
        <f t="shared" si="0"/>
        <v>0</v>
      </c>
      <c r="F64" s="149"/>
      <c r="G64" s="152"/>
      <c r="H64" s="153">
        <f t="shared" si="2"/>
        <v>0</v>
      </c>
      <c r="I64" s="154">
        <f t="shared" si="3"/>
        <v>0</v>
      </c>
    </row>
    <row r="65" spans="1:9" ht="12" customHeight="1" x14ac:dyDescent="0.15">
      <c r="A65" s="149">
        <v>55</v>
      </c>
      <c r="B65" s="149" t="s">
        <v>61</v>
      </c>
      <c r="C65" s="150">
        <v>1001012</v>
      </c>
      <c r="D65" s="150">
        <v>1051701</v>
      </c>
      <c r="E65" s="151">
        <f t="shared" si="0"/>
        <v>1.0506377545923526</v>
      </c>
      <c r="F65" s="149">
        <f t="shared" si="1"/>
        <v>1.0506377545923526</v>
      </c>
      <c r="G65" s="152">
        <v>10304</v>
      </c>
      <c r="H65" s="153">
        <f t="shared" si="2"/>
        <v>10825.771423319602</v>
      </c>
      <c r="I65" s="154">
        <f t="shared" si="3"/>
        <v>7.8065511989675804E-3</v>
      </c>
    </row>
    <row r="66" spans="1:9" ht="12" customHeight="1" x14ac:dyDescent="0.15">
      <c r="A66" s="149">
        <v>56</v>
      </c>
      <c r="B66" s="149" t="s">
        <v>62</v>
      </c>
      <c r="C66" s="150">
        <v>2358953</v>
      </c>
      <c r="D66" s="150">
        <v>2510424</v>
      </c>
      <c r="E66" s="151">
        <f t="shared" si="0"/>
        <v>1.064211113998456</v>
      </c>
      <c r="F66" s="149">
        <f t="shared" si="1"/>
        <v>1.064211113998456</v>
      </c>
      <c r="G66" s="152">
        <v>49741</v>
      </c>
      <c r="H66" s="153">
        <f t="shared" si="2"/>
        <v>52934.925021397205</v>
      </c>
      <c r="I66" s="154">
        <f t="shared" si="3"/>
        <v>3.8171801919158956E-2</v>
      </c>
    </row>
    <row r="67" spans="1:9" ht="12" customHeight="1" x14ac:dyDescent="0.15">
      <c r="A67" s="149">
        <v>57</v>
      </c>
      <c r="B67" s="149" t="s">
        <v>22</v>
      </c>
      <c r="C67" s="150">
        <v>2033761</v>
      </c>
      <c r="D67" s="150">
        <v>2598492</v>
      </c>
      <c r="E67" s="151">
        <f t="shared" si="0"/>
        <v>1.2776781539227078</v>
      </c>
      <c r="F67" s="149">
        <f>MIN(E67,$F$7)</f>
        <v>1.2776781539227078</v>
      </c>
      <c r="G67" s="152">
        <v>20959</v>
      </c>
      <c r="H67" s="153">
        <f t="shared" si="2"/>
        <v>26778.856428066032</v>
      </c>
      <c r="I67" s="154">
        <f t="shared" si="3"/>
        <v>1.9310449628114963E-2</v>
      </c>
    </row>
    <row r="68" spans="1:9" ht="12" customHeight="1" x14ac:dyDescent="0.15">
      <c r="A68" s="149">
        <v>58</v>
      </c>
      <c r="B68" s="149" t="s">
        <v>27</v>
      </c>
      <c r="C68" s="150">
        <v>0</v>
      </c>
      <c r="D68" s="150">
        <v>0</v>
      </c>
      <c r="E68" s="151" t="str">
        <f t="shared" si="0"/>
        <v>0</v>
      </c>
      <c r="F68" s="149"/>
      <c r="G68" s="152">
        <v>28996</v>
      </c>
      <c r="H68" s="153">
        <f t="shared" si="2"/>
        <v>0</v>
      </c>
      <c r="I68" s="154">
        <f t="shared" si="3"/>
        <v>0</v>
      </c>
    </row>
    <row r="69" spans="1:9" ht="12" customHeight="1" x14ac:dyDescent="0.15">
      <c r="I69" s="159"/>
    </row>
    <row r="70" spans="1:9" ht="12" customHeight="1" x14ac:dyDescent="0.15">
      <c r="B70" s="149" t="s">
        <v>87</v>
      </c>
      <c r="C70" s="150">
        <f>SUM(C11:C69)</f>
        <v>112688443</v>
      </c>
      <c r="D70" s="150">
        <f>SUM(D11:D69)</f>
        <v>128546673.05</v>
      </c>
      <c r="E70" s="149">
        <f>IFERROR((D70/C70),"0")</f>
        <v>1.1407263214205559</v>
      </c>
      <c r="F70" s="160"/>
      <c r="G70" s="161">
        <f>SUM(G11:G69)</f>
        <v>1138184</v>
      </c>
      <c r="H70" s="153">
        <f>SUM(H11:H69)</f>
        <v>1386754.6817282534</v>
      </c>
      <c r="I70" s="154">
        <f>+H70/$H$70*100</f>
        <v>100</v>
      </c>
    </row>
  </sheetData>
  <mergeCells count="7">
    <mergeCell ref="A1:I1"/>
    <mergeCell ref="A2:I2"/>
    <mergeCell ref="B3:I3"/>
    <mergeCell ref="B4:I4"/>
    <mergeCell ref="B5:B10"/>
    <mergeCell ref="C5:D7"/>
    <mergeCell ref="G5:G8"/>
  </mergeCells>
  <printOptions horizontalCentered="1"/>
  <pageMargins left="0.31496062992125984" right="0.31496062992125984" top="0.35433070866141736" bottom="0.15748031496062992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04BA2C0E667428490307C24C24453" ma:contentTypeVersion="1" ma:contentTypeDescription="Crear nuevo documento." ma:contentTypeScope="" ma:versionID="63becb6cf3bd1d57cb95fdc547d9eafb">
  <xsd:schema xmlns:xsd="http://www.w3.org/2001/XMLSchema" xmlns:xs="http://www.w3.org/2001/XMLSchema" xmlns:p="http://schemas.microsoft.com/office/2006/metadata/properties" xmlns:ns1="http://schemas.microsoft.com/sharepoint/v3" xmlns:ns2="3f76b0c9-ee25-42de-9f39-03b58d9e6478" targetNamespace="http://schemas.microsoft.com/office/2006/metadata/properties" ma:root="true" ma:fieldsID="5169f53a2488b1cc5a09726b2f559808" ns1:_="" ns2:_="">
    <xsd:import namespace="http://schemas.microsoft.com/sharepoint/v3"/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f76b0c9-ee25-42de-9f39-03b58d9e6478">TAC5CW72XESH-1988616961-1187</_dlc_DocId>
    <_dlc_DocIdUrl xmlns="3f76b0c9-ee25-42de-9f39-03b58d9e6478">
      <Url>https://slp.gob.mx/finanzas/_layouts/15/DocIdRedir.aspx?ID=TAC5CW72XESH-1988616961-1187</Url>
      <Description>TAC5CW72XESH-1988616961-1187</Description>
    </_dlc_DocIdUrl>
  </documentManagement>
</p:properties>
</file>

<file path=customXml/itemProps1.xml><?xml version="1.0" encoding="utf-8"?>
<ds:datastoreItem xmlns:ds="http://schemas.openxmlformats.org/officeDocument/2006/customXml" ds:itemID="{CFC73FA7-5657-46CA-A383-5AFDCEA40B61}"/>
</file>

<file path=customXml/itemProps2.xml><?xml version="1.0" encoding="utf-8"?>
<ds:datastoreItem xmlns:ds="http://schemas.openxmlformats.org/officeDocument/2006/customXml" ds:itemID="{7B71EF70-03B0-41B9-822A-E0959CAEEF7D}"/>
</file>

<file path=customXml/itemProps3.xml><?xml version="1.0" encoding="utf-8"?>
<ds:datastoreItem xmlns:ds="http://schemas.openxmlformats.org/officeDocument/2006/customXml" ds:itemID="{EC10EACD-0B59-4B9A-B0C6-056707A5E3CD}"/>
</file>

<file path=customXml/itemProps4.xml><?xml version="1.0" encoding="utf-8"?>
<ds:datastoreItem xmlns:ds="http://schemas.openxmlformats.org/officeDocument/2006/customXml" ds:itemID="{D255E871-9ADD-4AAD-875C-1ADC45827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PARTICIPACIONES FED (TABLA 1)</vt:lpstr>
      <vt:lpstr>PARTICIPACIONES FED (TABLA 2)</vt:lpstr>
      <vt:lpstr>PARTICIPACIONES FED (TABLA 3)</vt:lpstr>
      <vt:lpstr>Calendario de pago</vt:lpstr>
      <vt:lpstr> Variable-población 2023</vt:lpstr>
      <vt:lpstr>Variable-Inverso a Población</vt:lpstr>
      <vt:lpstr>  Variable-Indice Mpal. Pobreza</vt:lpstr>
      <vt:lpstr>Eficiencia administrativa</vt:lpstr>
      <vt:lpstr>Excedente Fdo Fto Mpal</vt:lpstr>
      <vt:lpstr>'  Variable-Indice Mpal. Pobreza'!Área_de_impresión</vt:lpstr>
      <vt:lpstr>' Variable-población 2023'!Área_de_impresión</vt:lpstr>
      <vt:lpstr>'Eficiencia administrativa'!Área_de_impresión</vt:lpstr>
      <vt:lpstr>'Excedente Fdo Fto Mpal'!Área_de_impresión</vt:lpstr>
      <vt:lpstr>'PARTICIPACIONES FED (TABLA 1)'!Área_de_impresión</vt:lpstr>
      <vt:lpstr>'PARTICIPACIONES FED (TABLA 2)'!Área_de_impresión</vt:lpstr>
      <vt:lpstr>'PARTICIPACIONES FED (TABLA 3)'!Área_de_impresión</vt:lpstr>
      <vt:lpstr>'Variable-Inverso a Población'!Área_de_impresión</vt:lpstr>
      <vt:lpstr>'Eficiencia administrativa'!Títulos_a_imprimir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IRMA ROCIO TAPIA CUEVAS</dc:creator>
  <cp:lastModifiedBy>IRMA ROCIO TAPIA CUEVAS</cp:lastModifiedBy>
  <dcterms:created xsi:type="dcterms:W3CDTF">2022-02-09T20:48:54Z</dcterms:created>
  <dcterms:modified xsi:type="dcterms:W3CDTF">2023-02-14T21:25:37Z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0x010100F9704BA2C0E667428490307C24C24453</vt:lpwstr>
  </property>
  <property fmtid="{D5CDD505-2E9C-101B-9397-08002B2CF9AE}" pid="3" name="_dlc_DocIdItemGuid">
    <vt:lpwstr>b16ac562-4de8-4e8d-823a-0b21bb80348d</vt:lpwstr>
  </property>
</Properties>
</file>